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1340" windowHeight="6285" activeTab="0"/>
  </bookViews>
  <sheets>
    <sheet name="01.01.2014" sheetId="1" r:id="rId1"/>
  </sheets>
  <definedNames/>
  <calcPr fullCalcOnLoad="1" refMode="R1C1"/>
</workbook>
</file>

<file path=xl/sharedStrings.xml><?xml version="1.0" encoding="utf-8"?>
<sst xmlns="http://schemas.openxmlformats.org/spreadsheetml/2006/main" count="201" uniqueCount="200">
  <si>
    <t>Налог на доходы физических лиц</t>
  </si>
  <si>
    <t>НАЛОГИ НА СОВОКУПНЫЙ ДОХОД</t>
  </si>
  <si>
    <t>Плата за негативное воздействие на окружающую среду</t>
  </si>
  <si>
    <t>ДОХОДЫ ОТ ИСПОЛЬЗОВАНИЯ ИМУЩЕСТВА, НАХОДЯЩЕГОСЯ В ГОСУДАРСТВЕННОЙ И МУНИЦИПАЛЬНОЙ СОБСТВЕННОСТИ</t>
  </si>
  <si>
    <t>Платежи от государственных и муниципальных унитарных предприятий</t>
  </si>
  <si>
    <t>ШТРАФЫ, САНКЦИИ, ВОЗМЕЩЕНИЕ УЩЕРБА</t>
  </si>
  <si>
    <t>БЕЗВОЗМЕЗДНЫЕ ПОСТУПЛЕНИЯ</t>
  </si>
  <si>
    <t>НАЛОГИ НА ПРИБЫЛЬ, ДОХОДЫ</t>
  </si>
  <si>
    <t>ПЛАТЕЖИ ПРИ ПОЛЬЗОВАНИИ ПРИРОДНЫМИ РЕСУРСАМИ</t>
  </si>
  <si>
    <t>ДОХОДЫ ОТ ПРОДАЖИ МАТЕРИАЛЬНЫХ И НЕМАТЕРИАЛЬНЫХ АКТИВОВ</t>
  </si>
  <si>
    <t>Единый сельскохозяйственный налог</t>
  </si>
  <si>
    <t>1 00 00000 00 0000 000</t>
  </si>
  <si>
    <t>1 01 00000 00 0000 000</t>
  </si>
  <si>
    <t>1 01 02000 01 0000 110</t>
  </si>
  <si>
    <t>1 05 00000 00 0000 000</t>
  </si>
  <si>
    <t>1 08 00000 00 0000 000</t>
  </si>
  <si>
    <t>1 11 00000 00 0000 000</t>
  </si>
  <si>
    <t>1 11 05000 00 0000 120</t>
  </si>
  <si>
    <t>1 11 07000 00 0000 120</t>
  </si>
  <si>
    <t>1 12 00000 00 0000 000</t>
  </si>
  <si>
    <t>1 12 01000 01 0000 120</t>
  </si>
  <si>
    <t>1 13 00000 00 0000 000</t>
  </si>
  <si>
    <t>1 14 00000 00 0000 000</t>
  </si>
  <si>
    <t>1 16 00000 00 0000 000</t>
  </si>
  <si>
    <t>2 00 00000 00 0000 000</t>
  </si>
  <si>
    <t>2 02 01000 00 0000 151</t>
  </si>
  <si>
    <t>2 02 02000 00 0000 151</t>
  </si>
  <si>
    <t>2 02 04000 00 0000 151</t>
  </si>
  <si>
    <t>Наименование доходов</t>
  </si>
  <si>
    <t>Код бюджетной классификации Российской Федерации</t>
  </si>
  <si>
    <t>1 11 09000 00 0000 120</t>
  </si>
  <si>
    <t xml:space="preserve">Иные межбюджетные трансферты </t>
  </si>
  <si>
    <t>2 02 03000 00 0000 151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</si>
  <si>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</si>
  <si>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</si>
  <si>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1 14 06000 00 0000 430</t>
  </si>
  <si>
    <t>ГОСУДАРСТВЕННАЯ ПОШЛИНА</t>
  </si>
  <si>
    <t>2 02 00000 00 0000 000</t>
  </si>
  <si>
    <t>Дотации бюджетам субъектов Российской Федерации и муниципальных образований</t>
  </si>
  <si>
    <t>НАЛОГОВЫЕ И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</si>
  <si>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</si>
  <si>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</si>
  <si>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</si>
  <si>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</si>
  <si>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</si>
  <si>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1 13 01000 00 0000 130</t>
  </si>
  <si>
    <t>Единый налог на вмененный доход для отдельных видов деятельности</t>
  </si>
  <si>
    <t>2 02 01001 05 0000 151</t>
  </si>
  <si>
    <t>2 02 02085 05 0000 151</t>
  </si>
  <si>
    <t>Субсидии бюджетам муниципальных районов на модернизацию региональных систем общего образования</t>
  </si>
  <si>
    <t>2 02 02145 05 0000 151</t>
  </si>
  <si>
    <t>2 02 02999 05 0000 151</t>
  </si>
  <si>
    <t>2 02 03015 05 0000 151</t>
  </si>
  <si>
    <t>Субвенции бюджетам муниципальных районов на ежемесячное денежное вознаграждение за классное руководство</t>
  </si>
  <si>
    <t>2 02 03021 05 0000 151</t>
  </si>
  <si>
    <t>2 02 03024 05 0000 151</t>
  </si>
  <si>
    <t>субвенции бюджетам муниципальных районов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</si>
  <si>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бюджетам муниципальных районов на осуществление государственных полномочий по организации и осуществлению деятельности по опеке и попечительству</t>
  </si>
  <si>
    <t>2 02 03026 05 0000 151</t>
  </si>
  <si>
    <t>2 02 03029 05 0000 151</t>
  </si>
  <si>
    <t>Прочие субвенции бюджетам муниципальных районов</t>
  </si>
  <si>
    <t>2 02 03999 05 0000 151</t>
  </si>
  <si>
    <t>2 02 04014 05 0000 151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</si>
  <si>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</si>
  <si>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2 02 04025 05 0000 151</t>
  </si>
  <si>
    <t>Прочие межбюджетные трансферты, передаваемые бюджетам муниципальных районов</t>
  </si>
  <si>
    <t>2 02 04999 05 0000 151</t>
  </si>
  <si>
    <t>Прочие безвозмездные поступления от других бюджетов бюджетной системы</t>
  </si>
  <si>
    <t>2 02 09000 00 0000 151</t>
  </si>
  <si>
    <t>Прочие безвозмездные поступления в бюджеты муниципальных районов от бюджетов субъектов Российской Федерации</t>
  </si>
  <si>
    <t>2 02 09024 05 0000 151</t>
  </si>
  <si>
    <t>из них: на 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</si>
  <si>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</si>
  <si>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2 18 00000 00 0000 000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</si>
  <si>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</si>
  <si>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2 18 05030 05 0000 151</t>
  </si>
  <si>
    <t>ВОЗВРАТ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</si>
  <si>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</si>
  <si>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</si>
  <si>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2 19 05000 05 0000 151</t>
  </si>
  <si>
    <t>Всего доходов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</si>
  <si>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</si>
  <si>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1 16 03030 01 0000 140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</si>
  <si>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</si>
  <si>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1 16 21050 05 0000 140</t>
  </si>
  <si>
    <t>1 16 25030 01 0000 140</t>
  </si>
  <si>
    <t>1 16 25050 01 0000 140</t>
  </si>
  <si>
    <t>Денежные взыскания (штрафы) за нарушение земельного законодательства</t>
  </si>
  <si>
    <t>1 16 25060 01 0000 140</t>
  </si>
  <si>
    <t>1 16 28000 01 0000 140</t>
  </si>
  <si>
    <t>1 16 90050 05 0000 140</t>
  </si>
  <si>
    <t>ПРОЧИЕ НЕНАЛОГОВЫЕ ДОХОДЫ</t>
  </si>
  <si>
    <t>1 17 00000 00 0000 000</t>
  </si>
  <si>
    <t>субсидии бюджетам муниципальных районов на 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 в сельской местности, рабочих поселках (поселках городского типа)</t>
  </si>
  <si>
    <t>Исполнено</t>
  </si>
  <si>
    <t>Невыясненные поступления</t>
  </si>
  <si>
    <t>тыс. руб.</t>
  </si>
  <si>
    <t>Доходы от компенсации затрат государства</t>
  </si>
  <si>
    <t>1 13 02000 00 0000 130</t>
  </si>
  <si>
    <t>1 16 30030 01 0000 140</t>
  </si>
  <si>
    <t>1 16 43000 01 0000 140</t>
  </si>
  <si>
    <t>2 02 02019 05 0000 151</t>
  </si>
  <si>
    <t>%</t>
  </si>
  <si>
    <t>Сумма,  с учетом поправок                                     тыс. рублей</t>
  </si>
  <si>
    <t>Государственная пошлина по делам, рассматриваемым в судах общей юрисдикции, мировыми судьями</t>
  </si>
  <si>
    <t>1 08 03000 01 0000 110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</si>
  <si>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</si>
  <si>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1 08 07000 01 0000 110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</si>
  <si>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автнономных учреждений, а также имущества государственных и муниципальных унитарных предприятий, в том числе казенных)</t>
  </si>
  <si>
    <t>1 14 02000 00 0000 410</t>
  </si>
  <si>
    <t>Денежные взыскания (штрафы) за нарушение законодательства в области обеспечение санитарно-эпидемиологического благополучия человека и законодательства в сфере защиты прав потребителей</t>
  </si>
  <si>
    <t>Прочие поступления от денежных взысканий (штрафов) и иных сумм в возмещение ущерба</t>
  </si>
  <si>
    <t>БЕЗВОЗМЕЗДНЫЕ ПОСТУПЛЕНИЯ ОТ ДРУГИХ БЮДЖЕТОВ БЮДЖЕТНОЙ СИСТЕМЫ РОССИЙСКОЙ ФЕДЕРАЦИИ</t>
  </si>
  <si>
    <t>из них: дотации бюджетам муниципальных   районов  на выравнивание бюджетной обеспеченности</t>
  </si>
  <si>
    <t>из них: субсидии бюджетам муниципальных районов на реализацию программ поддержки социально ориентированных некоммерческих организаций</t>
  </si>
  <si>
    <t>прочие субсидии бюджетам муниципальных районов</t>
  </si>
  <si>
    <t>из них: субсидии бюджетам муниципальных районов на софинансирование вопросов местного значения</t>
  </si>
  <si>
    <t>субсидии бюджетам муниципальных районов на доставку муки и лекарственных средств в районы Крайнего Севера и приравненные к ним местности с ограниченными сроками завоза грузов</t>
  </si>
  <si>
    <t>субсидии бюджетам муниципальных районов на обеспечение бесплатным питанием (молоком или кисло молочными напитками) учащихся начальных (1-4) классов</t>
  </si>
  <si>
    <t>субсидии бюджетам муниципальных районов на организацию отдыха и оздоровления детей</t>
  </si>
  <si>
    <t xml:space="preserve">субсидии бюджетам муниципальных районов на компенсацию расходов на оплату налога на имущество организаций и транспортного налога </t>
  </si>
  <si>
    <t>субсидии бюджетам муниципальных районов на 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</si>
  <si>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 xml:space="preserve">субсидии бюджетам муниципальных районов на реализацию долгосрочной целевой программы Архангельской области "Доступная среда на 2011-2015 годы" </t>
  </si>
  <si>
    <t>субсидии бюджетам муниципальных районов на софинансирование строительства, реконструкции, капитального ремонта, ремонта и содержания автомобильных дорог общего пользования местного значения, включая разработку проектной документации</t>
  </si>
  <si>
    <t>субсидии бюджетам муниципальных районов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</si>
  <si>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районов на капитальный ремонт и ремонт автомобильных дорог общего пользования населенных пунктов</t>
  </si>
  <si>
    <t>из них: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</si>
  <si>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выполнение передаваемых полномочий субъектов Российской Федерации</t>
  </si>
  <si>
    <t>в том числе: субвенции бюджетам муниципальных районов на осуществление государственных полномочий по расчету и предоставлению дотаций на выравнивание бюджетной обеспеченности из областного фонда компенсаций</t>
  </si>
  <si>
    <t>субвенции бюджетам муниципальных районов на осуществление государственных полномочий в сфере охраны труда</t>
  </si>
  <si>
    <t xml:space="preserve">субвенции бюджетам муниципальных районов на осуществление государственных полномочий по созданию комиссий по делам несовершеннолетних и защите их прав </t>
  </si>
  <si>
    <t>субвенции бюджетам муниципальных районов на осуществление государственных полномочий в сфере административных правонарушений</t>
  </si>
  <si>
    <t>субвенции бюджетам муниципальных районов на осуществление государственных полномочий по формированию торгового реестра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</si>
  <si>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</si>
  <si>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из них: субвенции бюджетам муниципальных районов на реализацию основных общеобразовательных программ</t>
  </si>
  <si>
    <t>их них: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</si>
  <si>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Налог, взимаемый в связи с применением патентной системы налогообложения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</si>
  <si>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</si>
  <si>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1 17 01000 00 0000 180</t>
  </si>
  <si>
    <t>Прочие неналоговые доходы</t>
  </si>
  <si>
    <t>1 17 05000 00 0000 180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</si>
  <si>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</si>
  <si>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1 16 08000 01 0000 140</t>
  </si>
  <si>
    <t>субсидии бюджетам муниципальных районов на софинансирование  расходных обязательств муниципальных образований по реализации  мероприятий, имеющих цели развития социальной, дорожной, жилищно-коммунальной инфраструктуры и включенных в программы комплексного социально-экономического развития муниципальных образований, долгосрочные целевые программы муниципальных образований</t>
  </si>
  <si>
    <t>дотации бюджетам муниципальных районов на поддержку мер по обеспечению сбалансированности бюджетов</t>
  </si>
  <si>
    <t>2 02 01003 05 0000 151</t>
  </si>
  <si>
    <t>субсидии бюджетам муниципальных районов на повышение средней заработной платы работников муниципальных учреждений культуры, педагогических работников муниципальных учреждений дополнительного образования детей (детских школ искусств, в том числе по различным видам искусств)</t>
  </si>
  <si>
    <t>из них: на возмещение гражданам, ведущим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2006=2013 годах на срок до 8 лет</t>
  </si>
  <si>
    <t>1 16 25020 01 0000 140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</si>
  <si>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</si>
  <si>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</si>
  <si>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</si>
  <si>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</si>
  <si>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субсидии бюджетам муниципальных районов на реализацию долгосрочной программы Архангельской области "Молодежь Поморья (2012-2014 годы)"</t>
  </si>
  <si>
    <t xml:space="preserve">субсидии бюджетам муниципальных районов на реализацию ведомственной целевой программы Архангельской области "Развитие территориального общественного самоуправления Архангельской области на 2013-2015 годы" </t>
  </si>
  <si>
    <t>субсидии бюджетам муниципальных районов на реализацию долгосрочной целевой программы Архангельской области "Строительство и капитальный ремонт образовательных учреждений в Архангельской области на 2012-2016 годы"</t>
  </si>
  <si>
    <t>субсидии бюджетам муниципальных районов на реализацию долгосрочной целевой программы Архангельской области "Развитие массового жилищного строительства в Архангельской области на 2010-2013 годы"</t>
  </si>
  <si>
    <t>субсидии бюджетам муниципальных районов на реализацию долгосрочной целевой программы Архангельской области "Культура Русского Севера (2013-2015 годы)"</t>
  </si>
  <si>
    <t>субсидии бюджетам муниципальных районов на реализацию долгосрочной целевой программы Архангельской области "Спорт Беломорья на 2011-2014 годы"</t>
  </si>
  <si>
    <t>резервные фонды исполнительных органов государственной власти субъектов Российской Федерации</t>
  </si>
  <si>
    <t>2 02 03119 05 0000 151</t>
  </si>
  <si>
    <t>субвенции бюджетам муниципальных районов на обеспечение предоставления жилых помещений детям-сиротам и детям, оставшихся без попечения родителей, лицам из их числа по договорам найма специализированных жилых помещений</t>
  </si>
  <si>
    <t>1 16 23052 05 0000 140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</si>
  <si>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</si>
  <si>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2 02 02088 05 0004 151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</si>
  <si>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</si>
  <si>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</si>
  <si>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2 02 02089 05 0004 151</t>
  </si>
  <si>
    <t>2 02 02150 05 0000 151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</si>
  <si>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</si>
  <si>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Денежные взыскания (штрафы) за правонарушения в области дорожного движения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</si>
  <si>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на заключение договоров аренды указанных земельных участков</t>
  </si>
  <si>
    <t>1 11 05013 10 0000 120</t>
  </si>
  <si>
    <t>Доходы, получаемые в виде арендной платы 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</si>
  <si>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1 11 05025 05 0000 120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</si>
  <si>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</si>
  <si>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субсидии бюджетам муниципальных районов на обеспечение жильем молодых семей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</si>
  <si>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</si>
  <si>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субсидии бюджетам муниципальных районов на реализацию федеральных целевых программ</t>
  </si>
  <si>
    <t>2 02 02008 05 0000 151</t>
  </si>
  <si>
    <t>2 02 02009 05 0000 151</t>
  </si>
  <si>
    <t>субсидии бюджетам муниципальных районов на реализацию долгосрочной целевой программы Архангельской области "Активизация индивидуального жилищного строительства в Архангельской области" на 2009-2014 годы"</t>
  </si>
  <si>
    <t>Межбюджетные трансферты, передаваемые бюджетам муниципальных районов на подключение общедоступных библиотек Российской Федерации к сети Интернет и развитие системы библиотечного дела  с учетом задачи расширения информационных технологий и оцифровки</t>
  </si>
  <si>
    <t>2 02 04041 05 0000 151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</si>
  <si>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сельких поселений</t>
  </si>
  <si>
    <t>2 02 04052 05 0000 151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</si>
  <si>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сельких поселений</t>
  </si>
  <si>
    <t>2 02 04053 05 0000 151</t>
  </si>
  <si>
    <t>к решению Собрания депутатов</t>
  </si>
  <si>
    <t>1 05 02000 02 0000 110</t>
  </si>
  <si>
    <t>1 05 03000 01 0000 110</t>
  </si>
  <si>
    <t>1 05 04000 02 0000 110</t>
  </si>
  <si>
    <t xml:space="preserve"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
</t>
  </si>
  <si>
    <t>Отчет</t>
  </si>
  <si>
    <t>об исполнении районного бюджета по кодам видов доходов, подвидов доходов,</t>
  </si>
  <si>
    <t xml:space="preserve"> классификации операций сектора государственного управления, относящихся </t>
  </si>
  <si>
    <t>от             2014 года  №</t>
  </si>
  <si>
    <t>Приложение № 2</t>
  </si>
  <si>
    <t>2 02 02051 05 0000 151</t>
  </si>
  <si>
    <t>к доходам бюджетов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</si>
</sst>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\-#,##0.0\ "/>
    <numFmt numFmtId="165" formatCode="_-* #,##0.0_р_._-;\-* #,##0.0_р_._-;_-* &quot;-&quot;?_р_._-;_-@_-"/>
    <numFmt numFmtId="166" formatCode="_-* #,##0_р_._-;\-* #,##0_р_._-;_-* &quot;-&quot;?_р_._-;_-@_-"/>
    <numFmt numFmtId="167" formatCode="#,##0.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_-* #,##0.00_р_._-;\-* #,##0.00_р_._-;_-* &quot;-&quot;?_р_._-;_-@_-"/>
    <numFmt numFmtId="173" formatCode="_-* #,##0.000_р_._-;\-* #,##0.000_р_._-;_-* &quot;-&quot;?_р_._-;_-@_-"/>
    <numFmt numFmtId="174" formatCode="[$-FC19]d\ mmmm\ yyyy\ &quot;г.&quot;"/>
    <numFmt numFmtId="175" formatCode="#,##0.0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</numFmts>
  <fonts count="27">
    <font>
      <sz val="10"/>
      <name val="Arial Cyr"/>
      <family val="0"/>
    </font>
    <font>
      <sz val="7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  <font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1" xfId="0" applyFont="1" applyFill="1" applyBorder="1" applyAlignment="1">
      <alignment/>
    </xf>
    <xf numFmtId="49" fontId="0" fillId="0" borderId="11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165" fontId="2" fillId="0" borderId="12" xfId="0" applyNumberFormat="1" applyFont="1" applyFill="1" applyBorder="1" applyAlignment="1">
      <alignment vertical="center"/>
    </xf>
    <xf numFmtId="165" fontId="0" fillId="0" borderId="12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 inden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 indent="2"/>
    </xf>
    <xf numFmtId="0" fontId="0" fillId="0" borderId="13" xfId="0" applyFont="1" applyFill="1" applyBorder="1" applyAlignment="1">
      <alignment horizontal="left" vertical="center" wrapText="1" indent="1"/>
    </xf>
    <xf numFmtId="165" fontId="0" fillId="24" borderId="12" xfId="0" applyNumberFormat="1" applyFont="1" applyFill="1" applyBorder="1" applyAlignment="1">
      <alignment vertical="center"/>
    </xf>
    <xf numFmtId="165" fontId="0" fillId="0" borderId="13" xfId="0" applyNumberFormat="1" applyFont="1" applyFill="1" applyBorder="1" applyAlignment="1">
      <alignment vertical="center"/>
    </xf>
    <xf numFmtId="165" fontId="0" fillId="0" borderId="13" xfId="0" applyNumberFormat="1" applyFont="1" applyFill="1" applyBorder="1" applyAlignment="1">
      <alignment horizontal="left" vertical="center" indent="2" readingOrder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49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 indent="2"/>
    </xf>
    <xf numFmtId="49" fontId="5" fillId="0" borderId="12" xfId="0" applyNumberFormat="1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165" fontId="0" fillId="0" borderId="15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81" fontId="0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1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 horizontal="left" vertical="center" wrapText="1" indent="1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 indent="1"/>
    </xf>
    <xf numFmtId="0" fontId="0" fillId="0" borderId="12" xfId="0" applyFont="1" applyFill="1" applyBorder="1" applyAlignment="1">
      <alignment horizontal="left" vertical="center" wrapText="1" inden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6"/>
  <sheetViews>
    <sheetView tabSelected="1" zoomScalePageLayoutView="0" workbookViewId="0" topLeftCell="A91">
      <selection activeCell="Q9" sqref="Q9"/>
    </sheetView>
  </sheetViews>
  <sheetFormatPr defaultColWidth="9.00390625" defaultRowHeight="12.75"/>
  <cols>
    <col min="1" max="1" width="63.25390625" style="31" customWidth="1"/>
    <col min="2" max="2" width="22.875" style="31" customWidth="1"/>
    <col min="3" max="3" width="14.875" style="31" customWidth="1"/>
    <col min="4" max="4" width="0.12890625" style="31" customWidth="1"/>
    <col min="5" max="8" width="9.125" style="31" hidden="1" customWidth="1"/>
    <col min="9" max="9" width="9.75390625" style="31" hidden="1" customWidth="1"/>
    <col min="10" max="10" width="0" style="31" hidden="1" customWidth="1"/>
    <col min="11" max="11" width="10.875" style="31" hidden="1" customWidth="1"/>
    <col min="12" max="12" width="11.125" style="31" hidden="1" customWidth="1"/>
    <col min="13" max="14" width="9.125" style="31" hidden="1" customWidth="1"/>
    <col min="15" max="16384" width="9.125" style="31" customWidth="1"/>
  </cols>
  <sheetData>
    <row r="1" ht="12.75">
      <c r="B1" s="30" t="s">
        <v>197</v>
      </c>
    </row>
    <row r="2" ht="12.75">
      <c r="B2" s="30" t="s">
        <v>188</v>
      </c>
    </row>
    <row r="3" ht="12.75">
      <c r="B3" s="30" t="s">
        <v>196</v>
      </c>
    </row>
    <row r="4" spans="1:4" ht="18.75">
      <c r="A4" s="45" t="s">
        <v>193</v>
      </c>
      <c r="B4" s="45"/>
      <c r="C4" s="44"/>
      <c r="D4" s="22"/>
    </row>
    <row r="5" spans="1:4" ht="18.75">
      <c r="A5" s="45" t="s">
        <v>194</v>
      </c>
      <c r="B5" s="45"/>
      <c r="C5" s="45"/>
      <c r="D5" s="22"/>
    </row>
    <row r="6" spans="1:15" ht="18.75">
      <c r="A6" s="46" t="s">
        <v>195</v>
      </c>
      <c r="B6" s="46"/>
      <c r="C6" s="46"/>
      <c r="D6" s="22"/>
      <c r="O6" s="42"/>
    </row>
    <row r="7" spans="1:4" ht="20.25" customHeight="1">
      <c r="A7" s="46" t="s">
        <v>199</v>
      </c>
      <c r="B7" s="46"/>
      <c r="C7" s="46"/>
      <c r="D7" s="22"/>
    </row>
    <row r="8" spans="2:3" ht="12.75">
      <c r="B8" s="5"/>
      <c r="C8" s="43" t="s">
        <v>96</v>
      </c>
    </row>
    <row r="9" spans="1:9" ht="39" customHeight="1">
      <c r="A9" s="1" t="s">
        <v>28</v>
      </c>
      <c r="B9" s="1" t="s">
        <v>29</v>
      </c>
      <c r="C9" s="21" t="s">
        <v>94</v>
      </c>
      <c r="D9" s="23" t="s">
        <v>103</v>
      </c>
      <c r="I9" s="32" t="s">
        <v>102</v>
      </c>
    </row>
    <row r="10" spans="1:4" ht="9" customHeight="1">
      <c r="A10" s="2">
        <v>1</v>
      </c>
      <c r="B10" s="2">
        <v>2</v>
      </c>
      <c r="C10" s="2">
        <v>4</v>
      </c>
      <c r="D10" s="24">
        <v>3</v>
      </c>
    </row>
    <row r="11" spans="1:4" ht="12.75">
      <c r="A11" s="6"/>
      <c r="B11" s="7"/>
      <c r="C11" s="7"/>
      <c r="D11" s="6"/>
    </row>
    <row r="12" spans="1:14" ht="16.5" customHeight="1">
      <c r="A12" s="8" t="s">
        <v>39</v>
      </c>
      <c r="B12" s="9" t="s">
        <v>11</v>
      </c>
      <c r="C12" s="10">
        <f>C14+C16+C20+C23+C29+C34+C37+C50+C31</f>
        <v>102662.6</v>
      </c>
      <c r="D12" s="10">
        <f>D14+D16+D20+D23+D29+D34+D37</f>
        <v>94771</v>
      </c>
      <c r="I12" s="33" t="e">
        <f>C12/#REF!*100</f>
        <v>#REF!</v>
      </c>
      <c r="K12" s="34" t="e">
        <f>#REF!+#REF!+#REF!+#REF!</f>
        <v>#REF!</v>
      </c>
      <c r="L12" s="34">
        <f>C15+C16+C20+C23</f>
        <v>97326.8</v>
      </c>
      <c r="M12" s="31">
        <f>SUM(M14:M52)</f>
        <v>97601.19999999998</v>
      </c>
      <c r="N12" s="31">
        <f>97066.2-M15+N15</f>
        <v>106535.3</v>
      </c>
    </row>
    <row r="13" spans="1:10" ht="12.75">
      <c r="A13" s="8"/>
      <c r="B13" s="9"/>
      <c r="C13" s="11"/>
      <c r="D13" s="11"/>
      <c r="J13" s="35">
        <v>41183</v>
      </c>
    </row>
    <row r="14" spans="1:4" ht="15.75" customHeight="1">
      <c r="A14" s="12" t="s">
        <v>7</v>
      </c>
      <c r="B14" s="13" t="s">
        <v>12</v>
      </c>
      <c r="C14" s="11">
        <f>C15</f>
        <v>82826.9</v>
      </c>
      <c r="D14" s="11">
        <f>D15</f>
        <v>77770</v>
      </c>
    </row>
    <row r="15" spans="1:14" ht="13.5" customHeight="1">
      <c r="A15" s="14" t="s">
        <v>0</v>
      </c>
      <c r="B15" s="13" t="s">
        <v>13</v>
      </c>
      <c r="C15" s="11">
        <v>82826.9</v>
      </c>
      <c r="D15" s="11">
        <v>77770</v>
      </c>
      <c r="I15" s="33" t="e">
        <f>C15/#REF!*100</f>
        <v>#REF!</v>
      </c>
      <c r="M15" s="31">
        <f>77770+567.9</f>
        <v>78337.9</v>
      </c>
      <c r="N15" s="31">
        <v>87807</v>
      </c>
    </row>
    <row r="16" spans="1:4" ht="15.75" customHeight="1">
      <c r="A16" s="15" t="s">
        <v>1</v>
      </c>
      <c r="B16" s="13" t="s">
        <v>14</v>
      </c>
      <c r="C16" s="11">
        <f>C17+C18+C19</f>
        <v>10521.300000000001</v>
      </c>
      <c r="D16" s="11">
        <f>D17+D18+D19</f>
        <v>11398</v>
      </c>
    </row>
    <row r="17" spans="1:13" ht="25.5">
      <c r="A17" s="14" t="s">
        <v>46</v>
      </c>
      <c r="B17" s="13" t="s">
        <v>189</v>
      </c>
      <c r="C17" s="11">
        <v>10494.6</v>
      </c>
      <c r="D17" s="11">
        <v>110</v>
      </c>
      <c r="I17" s="33" t="e">
        <f>C17/#REF!*100</f>
        <v>#REF!</v>
      </c>
      <c r="M17" s="31">
        <v>10500</v>
      </c>
    </row>
    <row r="18" spans="1:13" ht="12.75">
      <c r="A18" s="14" t="s">
        <v>10</v>
      </c>
      <c r="B18" s="13" t="s">
        <v>190</v>
      </c>
      <c r="C18" s="11">
        <v>14.2</v>
      </c>
      <c r="D18" s="11">
        <v>11260</v>
      </c>
      <c r="I18" s="33" t="e">
        <f>C18/#REF!*100</f>
        <v>#REF!</v>
      </c>
      <c r="M18" s="31">
        <v>13.7</v>
      </c>
    </row>
    <row r="19" spans="1:13" ht="28.5" customHeight="1">
      <c r="A19" s="14" t="s">
        <v>136</v>
      </c>
      <c r="B19" s="13" t="s">
        <v>191</v>
      </c>
      <c r="C19" s="11">
        <v>12.5</v>
      </c>
      <c r="D19" s="11">
        <v>28</v>
      </c>
      <c r="M19" s="31">
        <v>8.5</v>
      </c>
    </row>
    <row r="20" spans="1:9" ht="15.75" customHeight="1">
      <c r="A20" s="15" t="s">
        <v>36</v>
      </c>
      <c r="B20" s="13" t="s">
        <v>15</v>
      </c>
      <c r="C20" s="11">
        <f>C21+C22</f>
        <v>1351.3000000000002</v>
      </c>
      <c r="D20" s="11">
        <f>D21+D22</f>
        <v>1500</v>
      </c>
      <c r="I20" s="33" t="e">
        <f>C20/#REF!*100</f>
        <v>#REF!</v>
      </c>
    </row>
    <row r="21" spans="1:13" ht="30" customHeight="1">
      <c r="A21" s="14" t="s">
        <v>104</v>
      </c>
      <c r="B21" s="13" t="s">
        <v>105</v>
      </c>
      <c r="C21" s="11">
        <v>1052.9</v>
      </c>
      <c r="D21" s="11">
        <v>990</v>
      </c>
      <c r="I21" s="33" t="e">
        <f>C21/#REF!*100</f>
        <v>#REF!</v>
      </c>
      <c r="M21" s="36">
        <v>1000</v>
      </c>
    </row>
    <row r="22" spans="1:13" ht="35.25" customHeight="1">
      <c r="A22" s="14" t="s">
        <v>106</v>
      </c>
      <c r="B22" s="13" t="s">
        <v>107</v>
      </c>
      <c r="C22" s="11">
        <v>298.4</v>
      </c>
      <c r="D22" s="11">
        <v>510</v>
      </c>
      <c r="I22" s="33" t="e">
        <f>C22/#REF!*100</f>
        <v>#REF!</v>
      </c>
      <c r="M22" s="36">
        <v>300</v>
      </c>
    </row>
    <row r="23" spans="1:4" ht="25.5">
      <c r="A23" s="12" t="s">
        <v>3</v>
      </c>
      <c r="B23" s="13" t="s">
        <v>16</v>
      </c>
      <c r="C23" s="11">
        <f>C24+C27+C28</f>
        <v>2627.2999999999997</v>
      </c>
      <c r="D23" s="11">
        <f>SUM(D24:D28)</f>
        <v>1828</v>
      </c>
    </row>
    <row r="24" spans="1:13" ht="64.5" customHeight="1">
      <c r="A24" s="14" t="s">
        <v>40</v>
      </c>
      <c r="B24" s="13" t="s">
        <v>17</v>
      </c>
      <c r="C24" s="11">
        <v>2038</v>
      </c>
      <c r="D24" s="11">
        <v>1613</v>
      </c>
      <c r="M24" s="36">
        <v>1613</v>
      </c>
    </row>
    <row r="25" spans="1:4" ht="64.5" customHeight="1" hidden="1">
      <c r="A25" s="14" t="s">
        <v>171</v>
      </c>
      <c r="B25" s="13" t="s">
        <v>172</v>
      </c>
      <c r="C25" s="11">
        <v>1190.2</v>
      </c>
      <c r="D25" s="11"/>
    </row>
    <row r="26" spans="1:4" ht="64.5" customHeight="1" hidden="1">
      <c r="A26" s="14" t="s">
        <v>173</v>
      </c>
      <c r="B26" s="13" t="s">
        <v>174</v>
      </c>
      <c r="C26" s="11">
        <v>81.2</v>
      </c>
      <c r="D26" s="11"/>
    </row>
    <row r="27" spans="1:13" ht="28.5" customHeight="1">
      <c r="A27" s="14" t="s">
        <v>4</v>
      </c>
      <c r="B27" s="13" t="s">
        <v>18</v>
      </c>
      <c r="C27" s="11">
        <v>405.1</v>
      </c>
      <c r="D27" s="11">
        <v>115</v>
      </c>
      <c r="M27" s="31">
        <v>405</v>
      </c>
    </row>
    <row r="28" spans="1:13" ht="66" customHeight="1">
      <c r="A28" s="14" t="s">
        <v>41</v>
      </c>
      <c r="B28" s="13" t="s">
        <v>30</v>
      </c>
      <c r="C28" s="11">
        <v>184.2</v>
      </c>
      <c r="D28" s="11">
        <v>100</v>
      </c>
      <c r="I28" s="33" t="e">
        <f>C28/#REF!*100</f>
        <v>#REF!</v>
      </c>
      <c r="K28" s="34" t="e">
        <f>#REF!+#REF!+#REF!+#REF!+#REF!+#REF!</f>
        <v>#REF!</v>
      </c>
      <c r="L28" s="34" t="e">
        <f>C28+C35+C37+#REF!+#REF!+C74</f>
        <v>#REF!</v>
      </c>
      <c r="M28" s="31">
        <v>200</v>
      </c>
    </row>
    <row r="29" spans="1:9" ht="21" customHeight="1">
      <c r="A29" s="15" t="s">
        <v>8</v>
      </c>
      <c r="B29" s="13" t="s">
        <v>19</v>
      </c>
      <c r="C29" s="11">
        <f>SUM(C30:C30)</f>
        <v>1562.5</v>
      </c>
      <c r="D29" s="11">
        <f>SUM(D30:D30)</f>
        <v>550</v>
      </c>
      <c r="I29" s="33"/>
    </row>
    <row r="30" spans="1:13" ht="12.75">
      <c r="A30" s="14" t="s">
        <v>2</v>
      </c>
      <c r="B30" s="13" t="s">
        <v>20</v>
      </c>
      <c r="C30" s="11">
        <v>1562.5</v>
      </c>
      <c r="D30" s="11">
        <v>550</v>
      </c>
      <c r="M30" s="31">
        <v>1600</v>
      </c>
    </row>
    <row r="31" spans="1:9" ht="25.5">
      <c r="A31" s="15" t="s">
        <v>43</v>
      </c>
      <c r="B31" s="13" t="s">
        <v>21</v>
      </c>
      <c r="C31" s="11">
        <f>C32+C33</f>
        <v>118.5</v>
      </c>
      <c r="D31" s="11"/>
      <c r="I31" s="33"/>
    </row>
    <row r="32" spans="1:9" ht="12.75" hidden="1">
      <c r="A32" s="14" t="s">
        <v>44</v>
      </c>
      <c r="B32" s="13" t="s">
        <v>45</v>
      </c>
      <c r="C32" s="11"/>
      <c r="D32" s="11"/>
      <c r="I32" s="33"/>
    </row>
    <row r="33" spans="1:13" ht="12.75">
      <c r="A33" s="14" t="s">
        <v>97</v>
      </c>
      <c r="B33" s="13" t="s">
        <v>98</v>
      </c>
      <c r="C33" s="11">
        <v>118.5</v>
      </c>
      <c r="D33" s="11"/>
      <c r="I33" s="33"/>
      <c r="M33" s="31">
        <v>80.9</v>
      </c>
    </row>
    <row r="34" spans="1:4" ht="25.5">
      <c r="A34" s="15" t="s">
        <v>9</v>
      </c>
      <c r="B34" s="13" t="s">
        <v>22</v>
      </c>
      <c r="C34" s="11">
        <f>C35+C36</f>
        <v>1552.8000000000002</v>
      </c>
      <c r="D34" s="11">
        <f>D35+D36</f>
        <v>225</v>
      </c>
    </row>
    <row r="35" spans="1:13" ht="68.25" customHeight="1">
      <c r="A35" s="14" t="s">
        <v>108</v>
      </c>
      <c r="B35" s="13" t="s">
        <v>109</v>
      </c>
      <c r="C35" s="11">
        <v>688.1</v>
      </c>
      <c r="D35" s="11">
        <v>150</v>
      </c>
      <c r="M35" s="31">
        <v>750</v>
      </c>
    </row>
    <row r="36" spans="1:13" ht="41.25" customHeight="1">
      <c r="A36" s="14" t="s">
        <v>42</v>
      </c>
      <c r="B36" s="13" t="s">
        <v>35</v>
      </c>
      <c r="C36" s="11">
        <v>864.7</v>
      </c>
      <c r="D36" s="11">
        <v>75</v>
      </c>
      <c r="I36" s="33" t="e">
        <f>C36/#REF!*100</f>
        <v>#REF!</v>
      </c>
      <c r="M36" s="31">
        <v>700</v>
      </c>
    </row>
    <row r="37" spans="1:13" ht="12.75">
      <c r="A37" s="15" t="s">
        <v>5</v>
      </c>
      <c r="B37" s="13" t="s">
        <v>23</v>
      </c>
      <c r="C37" s="11">
        <f>SUM(C38:C49)</f>
        <v>2028.5</v>
      </c>
      <c r="D37" s="11">
        <f>SUM(D43:D49)</f>
        <v>1500</v>
      </c>
      <c r="M37" s="36">
        <v>1800</v>
      </c>
    </row>
    <row r="38" spans="1:4" ht="51" hidden="1">
      <c r="A38" s="14" t="s">
        <v>81</v>
      </c>
      <c r="B38" s="13" t="s">
        <v>82</v>
      </c>
      <c r="C38" s="11"/>
      <c r="D38" s="11"/>
    </row>
    <row r="39" spans="1:4" ht="55.5" customHeight="1">
      <c r="A39" s="14" t="s">
        <v>141</v>
      </c>
      <c r="B39" s="13" t="s">
        <v>142</v>
      </c>
      <c r="C39" s="11">
        <v>96.5</v>
      </c>
      <c r="D39" s="11"/>
    </row>
    <row r="40" spans="1:4" ht="41.25" customHeight="1">
      <c r="A40" s="14" t="s">
        <v>83</v>
      </c>
      <c r="B40" s="13" t="s">
        <v>84</v>
      </c>
      <c r="C40" s="11">
        <v>5</v>
      </c>
      <c r="D40" s="11"/>
    </row>
    <row r="41" spans="1:4" ht="41.25" customHeight="1">
      <c r="A41" s="14" t="s">
        <v>163</v>
      </c>
      <c r="B41" s="13" t="s">
        <v>162</v>
      </c>
      <c r="C41" s="11">
        <v>16.1</v>
      </c>
      <c r="D41" s="11"/>
    </row>
    <row r="42" spans="1:4" ht="27.75" customHeight="1">
      <c r="A42" s="14" t="s">
        <v>151</v>
      </c>
      <c r="B42" s="13" t="s">
        <v>148</v>
      </c>
      <c r="C42" s="11">
        <v>13</v>
      </c>
      <c r="D42" s="11"/>
    </row>
    <row r="43" spans="1:4" ht="30.75" customHeight="1">
      <c r="A43" s="14" t="s">
        <v>150</v>
      </c>
      <c r="B43" s="13" t="s">
        <v>85</v>
      </c>
      <c r="C43" s="11">
        <v>26.7</v>
      </c>
      <c r="D43" s="11">
        <v>200</v>
      </c>
    </row>
    <row r="44" spans="1:4" ht="25.5">
      <c r="A44" s="14" t="s">
        <v>149</v>
      </c>
      <c r="B44" s="13" t="s">
        <v>86</v>
      </c>
      <c r="C44" s="11">
        <v>51</v>
      </c>
      <c r="D44" s="11"/>
    </row>
    <row r="45" spans="1:4" ht="25.5">
      <c r="A45" s="14" t="s">
        <v>87</v>
      </c>
      <c r="B45" s="13" t="s">
        <v>88</v>
      </c>
      <c r="C45" s="11">
        <v>104.6</v>
      </c>
      <c r="D45" s="11">
        <v>80</v>
      </c>
    </row>
    <row r="46" spans="1:4" ht="42" customHeight="1">
      <c r="A46" s="14" t="s">
        <v>110</v>
      </c>
      <c r="B46" s="13" t="s">
        <v>89</v>
      </c>
      <c r="C46" s="11">
        <v>271.5</v>
      </c>
      <c r="D46" s="11">
        <v>240</v>
      </c>
    </row>
    <row r="47" spans="1:4" ht="31.5" customHeight="1">
      <c r="A47" s="14" t="s">
        <v>170</v>
      </c>
      <c r="B47" s="13" t="s">
        <v>99</v>
      </c>
      <c r="C47" s="11">
        <v>29.9</v>
      </c>
      <c r="D47" s="11"/>
    </row>
    <row r="48" spans="1:9" ht="54.75" customHeight="1">
      <c r="A48" s="14" t="s">
        <v>137</v>
      </c>
      <c r="B48" s="13" t="s">
        <v>100</v>
      </c>
      <c r="C48" s="11">
        <v>54.3</v>
      </c>
      <c r="D48" s="11"/>
      <c r="I48" s="33"/>
    </row>
    <row r="49" spans="1:9" ht="25.5">
      <c r="A49" s="14" t="s">
        <v>111</v>
      </c>
      <c r="B49" s="13" t="s">
        <v>90</v>
      </c>
      <c r="C49" s="11">
        <v>1359.9</v>
      </c>
      <c r="D49" s="11">
        <v>980</v>
      </c>
      <c r="I49" s="33" t="e">
        <f>C49/#REF!*100</f>
        <v>#REF!</v>
      </c>
    </row>
    <row r="50" spans="1:9" ht="12.75">
      <c r="A50" s="15" t="s">
        <v>91</v>
      </c>
      <c r="B50" s="13" t="s">
        <v>92</v>
      </c>
      <c r="C50" s="11">
        <f>C51+C52</f>
        <v>73.5</v>
      </c>
      <c r="D50" s="11"/>
      <c r="I50" s="33"/>
    </row>
    <row r="51" spans="1:9" ht="12.75">
      <c r="A51" s="14" t="s">
        <v>95</v>
      </c>
      <c r="B51" s="13" t="s">
        <v>138</v>
      </c>
      <c r="C51" s="20">
        <v>-1.4</v>
      </c>
      <c r="D51" s="11"/>
      <c r="I51" s="33"/>
    </row>
    <row r="52" spans="1:13" ht="12.75">
      <c r="A52" s="14" t="s">
        <v>139</v>
      </c>
      <c r="B52" s="13" t="s">
        <v>140</v>
      </c>
      <c r="C52" s="11">
        <v>74.9</v>
      </c>
      <c r="D52" s="11"/>
      <c r="I52" s="33"/>
      <c r="M52" s="31">
        <v>292.2</v>
      </c>
    </row>
    <row r="53" spans="1:13" ht="12.75">
      <c r="A53" s="8" t="s">
        <v>6</v>
      </c>
      <c r="B53" s="9" t="s">
        <v>24</v>
      </c>
      <c r="C53" s="10">
        <f>C54+C118+C120</f>
        <v>923997.4999999999</v>
      </c>
      <c r="D53" s="10">
        <f>D54</f>
        <v>719857.7</v>
      </c>
      <c r="M53" s="31">
        <f>SUM(M14:M52)</f>
        <v>97601.19999999998</v>
      </c>
    </row>
    <row r="54" spans="1:4" ht="30.75" customHeight="1">
      <c r="A54" s="12" t="s">
        <v>112</v>
      </c>
      <c r="B54" s="13" t="s">
        <v>37</v>
      </c>
      <c r="C54" s="11">
        <f>C55+C59+C91+C107+C115</f>
        <v>925383.2</v>
      </c>
      <c r="D54" s="11">
        <f>D55+D59+D91+D107+D115</f>
        <v>719857.7</v>
      </c>
    </row>
    <row r="55" spans="1:4" ht="25.5">
      <c r="A55" s="14" t="s">
        <v>38</v>
      </c>
      <c r="B55" s="13" t="s">
        <v>25</v>
      </c>
      <c r="C55" s="11">
        <f>SUM(C56:C58)</f>
        <v>105995.1</v>
      </c>
      <c r="D55" s="11">
        <f>SUM(D56:D56)</f>
        <v>71353.5</v>
      </c>
    </row>
    <row r="56" spans="1:4" ht="25.5">
      <c r="A56" s="16" t="s">
        <v>113</v>
      </c>
      <c r="B56" s="13" t="s">
        <v>47</v>
      </c>
      <c r="C56" s="11">
        <v>71353.5</v>
      </c>
      <c r="D56" s="11">
        <v>71353.5</v>
      </c>
    </row>
    <row r="57" spans="1:4" ht="30" customHeight="1">
      <c r="A57" s="16" t="s">
        <v>144</v>
      </c>
      <c r="B57" s="13" t="s">
        <v>145</v>
      </c>
      <c r="C57" s="11">
        <v>32217.6</v>
      </c>
      <c r="D57" s="11"/>
    </row>
    <row r="58" spans="1:4" ht="36" customHeight="1">
      <c r="A58" s="16" t="s">
        <v>175</v>
      </c>
      <c r="B58" s="13" t="s">
        <v>145</v>
      </c>
      <c r="C58" s="11">
        <v>2424</v>
      </c>
      <c r="D58" s="11"/>
    </row>
    <row r="59" spans="1:4" ht="29.25" customHeight="1">
      <c r="A59" s="37" t="s">
        <v>33</v>
      </c>
      <c r="B59" s="38" t="s">
        <v>26</v>
      </c>
      <c r="C59" s="11">
        <f>SUM(C60:C69)</f>
        <v>202447.2</v>
      </c>
      <c r="D59" s="11">
        <f>SUM(D60:D69)</f>
        <v>83532.1</v>
      </c>
    </row>
    <row r="60" spans="1:9" ht="38.25" hidden="1">
      <c r="A60" s="16" t="s">
        <v>114</v>
      </c>
      <c r="B60" s="13" t="s">
        <v>101</v>
      </c>
      <c r="C60" s="11"/>
      <c r="D60" s="11">
        <v>1158.8</v>
      </c>
      <c r="I60" s="33" t="e">
        <f>C60/#REF!*100</f>
        <v>#REF!</v>
      </c>
    </row>
    <row r="61" spans="1:9" ht="25.5">
      <c r="A61" s="16" t="s">
        <v>176</v>
      </c>
      <c r="B61" s="13" t="s">
        <v>179</v>
      </c>
      <c r="C61" s="11">
        <v>333</v>
      </c>
      <c r="D61" s="11"/>
      <c r="I61" s="33"/>
    </row>
    <row r="62" spans="1:9" ht="51">
      <c r="A62" s="16" t="s">
        <v>177</v>
      </c>
      <c r="B62" s="13" t="s">
        <v>180</v>
      </c>
      <c r="C62" s="11">
        <v>368.7</v>
      </c>
      <c r="D62" s="11"/>
      <c r="I62" s="33"/>
    </row>
    <row r="63" spans="1:9" ht="25.5">
      <c r="A63" s="16" t="s">
        <v>178</v>
      </c>
      <c r="B63" s="13" t="s">
        <v>198</v>
      </c>
      <c r="C63" s="11">
        <v>666.1</v>
      </c>
      <c r="D63" s="11"/>
      <c r="I63" s="33"/>
    </row>
    <row r="64" spans="1:9" ht="39.75" customHeight="1">
      <c r="A64" s="16" t="s">
        <v>152</v>
      </c>
      <c r="B64" s="13" t="s">
        <v>48</v>
      </c>
      <c r="C64" s="11">
        <v>4415.9</v>
      </c>
      <c r="D64" s="11"/>
      <c r="I64" s="33"/>
    </row>
    <row r="65" spans="1:9" ht="78" customHeight="1">
      <c r="A65" s="16" t="s">
        <v>165</v>
      </c>
      <c r="B65" s="13" t="s">
        <v>164</v>
      </c>
      <c r="C65" s="11">
        <v>4377.9</v>
      </c>
      <c r="D65" s="11"/>
      <c r="I65" s="33"/>
    </row>
    <row r="66" spans="1:9" ht="53.25" customHeight="1">
      <c r="A66" s="16" t="s">
        <v>166</v>
      </c>
      <c r="B66" s="13" t="s">
        <v>167</v>
      </c>
      <c r="C66" s="11">
        <v>645.4</v>
      </c>
      <c r="D66" s="11"/>
      <c r="I66" s="33"/>
    </row>
    <row r="67" spans="1:9" ht="30" customHeight="1">
      <c r="A67" s="16" t="s">
        <v>49</v>
      </c>
      <c r="B67" s="13" t="s">
        <v>50</v>
      </c>
      <c r="C67" s="11">
        <v>23395</v>
      </c>
      <c r="D67" s="11"/>
      <c r="I67" s="33"/>
    </row>
    <row r="68" spans="1:9" ht="42" customHeight="1">
      <c r="A68" s="16" t="s">
        <v>169</v>
      </c>
      <c r="B68" s="13" t="s">
        <v>168</v>
      </c>
      <c r="C68" s="11">
        <v>11624.2</v>
      </c>
      <c r="D68" s="11"/>
      <c r="I68" s="33"/>
    </row>
    <row r="69" spans="1:4" ht="12.75">
      <c r="A69" s="16" t="s">
        <v>115</v>
      </c>
      <c r="B69" s="13" t="s">
        <v>51</v>
      </c>
      <c r="C69" s="11">
        <f>SUM(C70:C90)</f>
        <v>156621</v>
      </c>
      <c r="D69" s="11">
        <f>SUM(D70:D82)</f>
        <v>82373.3</v>
      </c>
    </row>
    <row r="70" spans="1:4" ht="25.5">
      <c r="A70" s="16" t="s">
        <v>116</v>
      </c>
      <c r="B70" s="13"/>
      <c r="C70" s="11">
        <v>55537.6</v>
      </c>
      <c r="D70" s="11">
        <v>55537.6</v>
      </c>
    </row>
    <row r="71" spans="1:4" ht="39.75" customHeight="1">
      <c r="A71" s="25" t="s">
        <v>117</v>
      </c>
      <c r="B71" s="26"/>
      <c r="C71" s="11">
        <v>673</v>
      </c>
      <c r="D71" s="11">
        <v>673</v>
      </c>
    </row>
    <row r="72" spans="1:9" ht="38.25">
      <c r="A72" s="25" t="s">
        <v>118</v>
      </c>
      <c r="B72" s="26"/>
      <c r="C72" s="11">
        <v>1206</v>
      </c>
      <c r="D72" s="11">
        <v>1106</v>
      </c>
      <c r="I72" s="33" t="e">
        <f>C72/#REF!*100</f>
        <v>#REF!</v>
      </c>
    </row>
    <row r="73" spans="1:4" ht="25.5">
      <c r="A73" s="25" t="s">
        <v>119</v>
      </c>
      <c r="B73" s="26"/>
      <c r="C73" s="11">
        <v>4930.7</v>
      </c>
      <c r="D73" s="11">
        <v>4930.7</v>
      </c>
    </row>
    <row r="74" spans="1:4" ht="42" customHeight="1">
      <c r="A74" s="25" t="s">
        <v>120</v>
      </c>
      <c r="B74" s="26"/>
      <c r="C74" s="11">
        <v>8168.2</v>
      </c>
      <c r="D74" s="11">
        <v>7892.8</v>
      </c>
    </row>
    <row r="75" spans="1:4" ht="78" customHeight="1">
      <c r="A75" s="25" t="s">
        <v>121</v>
      </c>
      <c r="B75" s="26"/>
      <c r="C75" s="11">
        <v>97.8</v>
      </c>
      <c r="D75" s="11">
        <v>97.8</v>
      </c>
    </row>
    <row r="76" spans="1:4" ht="42.75" customHeight="1">
      <c r="A76" s="25" t="s">
        <v>122</v>
      </c>
      <c r="B76" s="26"/>
      <c r="C76" s="11">
        <v>41</v>
      </c>
      <c r="D76" s="11">
        <v>41</v>
      </c>
    </row>
    <row r="77" spans="1:4" ht="54.75" customHeight="1">
      <c r="A77" s="25" t="s">
        <v>123</v>
      </c>
      <c r="B77" s="26"/>
      <c r="C77" s="11">
        <v>6775.6</v>
      </c>
      <c r="D77" s="11">
        <v>6775.6</v>
      </c>
    </row>
    <row r="78" spans="1:4" ht="53.25" customHeight="1">
      <c r="A78" s="25" t="s">
        <v>124</v>
      </c>
      <c r="B78" s="26"/>
      <c r="C78" s="11">
        <v>5121</v>
      </c>
      <c r="D78" s="11">
        <v>5175.1</v>
      </c>
    </row>
    <row r="79" spans="1:4" ht="42" customHeight="1">
      <c r="A79" s="25" t="s">
        <v>125</v>
      </c>
      <c r="B79" s="26"/>
      <c r="C79" s="11">
        <v>143.7</v>
      </c>
      <c r="D79" s="11">
        <v>143.7</v>
      </c>
    </row>
    <row r="80" spans="1:4" ht="62.25" customHeight="1">
      <c r="A80" s="25" t="s">
        <v>146</v>
      </c>
      <c r="B80" s="26"/>
      <c r="C80" s="11">
        <v>22406</v>
      </c>
      <c r="D80" s="11"/>
    </row>
    <row r="81" spans="1:4" ht="78" customHeight="1">
      <c r="A81" s="16" t="s">
        <v>93</v>
      </c>
      <c r="B81" s="26"/>
      <c r="C81" s="11">
        <v>38200</v>
      </c>
      <c r="D81" s="11"/>
    </row>
    <row r="82" spans="1:4" ht="94.5" customHeight="1">
      <c r="A82" s="25" t="s">
        <v>143</v>
      </c>
      <c r="B82" s="26"/>
      <c r="C82" s="11">
        <v>4000</v>
      </c>
      <c r="D82" s="11"/>
    </row>
    <row r="83" spans="1:4" ht="41.25" customHeight="1">
      <c r="A83" s="25" t="s">
        <v>153</v>
      </c>
      <c r="B83" s="26"/>
      <c r="C83" s="11">
        <v>250</v>
      </c>
      <c r="D83" s="11"/>
    </row>
    <row r="84" spans="1:4" ht="56.25" customHeight="1">
      <c r="A84" s="25" t="s">
        <v>154</v>
      </c>
      <c r="B84" s="26"/>
      <c r="C84" s="11">
        <v>1158.8</v>
      </c>
      <c r="D84" s="11"/>
    </row>
    <row r="85" spans="1:4" ht="55.5" customHeight="1">
      <c r="A85" s="25" t="s">
        <v>155</v>
      </c>
      <c r="B85" s="26"/>
      <c r="C85" s="11">
        <v>3000</v>
      </c>
      <c r="D85" s="11"/>
    </row>
    <row r="86" spans="1:4" ht="57" customHeight="1">
      <c r="A86" s="25" t="s">
        <v>156</v>
      </c>
      <c r="B86" s="26"/>
      <c r="C86" s="11">
        <v>437</v>
      </c>
      <c r="D86" s="11"/>
    </row>
    <row r="87" spans="1:4" ht="45" customHeight="1">
      <c r="A87" s="25" t="s">
        <v>157</v>
      </c>
      <c r="B87" s="26"/>
      <c r="C87" s="11">
        <v>750</v>
      </c>
      <c r="D87" s="11"/>
    </row>
    <row r="88" spans="1:4" ht="41.25" customHeight="1">
      <c r="A88" s="25" t="s">
        <v>158</v>
      </c>
      <c r="B88" s="26"/>
      <c r="C88" s="11">
        <v>861</v>
      </c>
      <c r="D88" s="11"/>
    </row>
    <row r="89" spans="1:4" ht="32.25" customHeight="1">
      <c r="A89" s="25" t="s">
        <v>159</v>
      </c>
      <c r="B89" s="26"/>
      <c r="C89" s="11">
        <v>2860</v>
      </c>
      <c r="D89" s="11"/>
    </row>
    <row r="90" spans="1:4" ht="56.25" customHeight="1">
      <c r="A90" s="25" t="s">
        <v>181</v>
      </c>
      <c r="B90" s="26"/>
      <c r="C90" s="11">
        <v>3.6</v>
      </c>
      <c r="D90" s="11"/>
    </row>
    <row r="91" spans="1:4" ht="29.25" customHeight="1">
      <c r="A91" s="37" t="s">
        <v>34</v>
      </c>
      <c r="B91" s="38" t="s">
        <v>32</v>
      </c>
      <c r="C91" s="11">
        <f>C92+C93+C94+C102+C103+C104+C105</f>
        <v>592985.6</v>
      </c>
      <c r="D91" s="11">
        <f>D92+D94+D102+D103+D105</f>
        <v>533864.3</v>
      </c>
    </row>
    <row r="92" spans="1:4" ht="42" customHeight="1">
      <c r="A92" s="37" t="s">
        <v>126</v>
      </c>
      <c r="B92" s="13" t="s">
        <v>52</v>
      </c>
      <c r="C92" s="11">
        <v>2209.8</v>
      </c>
      <c r="D92" s="11">
        <f>2210.4-0.6</f>
        <v>2209.8</v>
      </c>
    </row>
    <row r="93" spans="1:4" ht="31.5" customHeight="1">
      <c r="A93" s="14" t="s">
        <v>53</v>
      </c>
      <c r="B93" s="13" t="s">
        <v>54</v>
      </c>
      <c r="C93" s="11">
        <v>5266.7</v>
      </c>
      <c r="D93" s="11"/>
    </row>
    <row r="94" spans="1:4" ht="33.75" customHeight="1">
      <c r="A94" s="16" t="s">
        <v>127</v>
      </c>
      <c r="B94" s="13" t="s">
        <v>55</v>
      </c>
      <c r="C94" s="11">
        <f>SUM(C95:C101)</f>
        <v>12146.6</v>
      </c>
      <c r="D94" s="11">
        <f>SUM(D95:D100)</f>
        <v>12106.6</v>
      </c>
    </row>
    <row r="95" spans="1:4" ht="51" customHeight="1">
      <c r="A95" s="16" t="s">
        <v>128</v>
      </c>
      <c r="B95" s="13"/>
      <c r="C95" s="11">
        <v>6540.1</v>
      </c>
      <c r="D95" s="11">
        <v>6540.1</v>
      </c>
    </row>
    <row r="96" spans="1:4" ht="29.25" customHeight="1">
      <c r="A96" s="16" t="s">
        <v>129</v>
      </c>
      <c r="B96" s="13"/>
      <c r="C96" s="11">
        <v>308.6</v>
      </c>
      <c r="D96" s="11">
        <v>308.6</v>
      </c>
    </row>
    <row r="97" spans="1:4" ht="42.75" customHeight="1">
      <c r="A97" s="16" t="s">
        <v>130</v>
      </c>
      <c r="B97" s="13"/>
      <c r="C97" s="11">
        <v>1234.4</v>
      </c>
      <c r="D97" s="11">
        <v>1234.4</v>
      </c>
    </row>
    <row r="98" spans="1:4" ht="41.25" customHeight="1">
      <c r="A98" s="16" t="s">
        <v>57</v>
      </c>
      <c r="B98" s="13"/>
      <c r="C98" s="11">
        <v>3086</v>
      </c>
      <c r="D98" s="11">
        <v>3086</v>
      </c>
    </row>
    <row r="99" spans="1:4" ht="42" customHeight="1">
      <c r="A99" s="16" t="s">
        <v>131</v>
      </c>
      <c r="B99" s="13"/>
      <c r="C99" s="11">
        <v>937.5</v>
      </c>
      <c r="D99" s="11">
        <v>937.5</v>
      </c>
    </row>
    <row r="100" spans="1:4" ht="65.25" customHeight="1">
      <c r="A100" s="16" t="s">
        <v>56</v>
      </c>
      <c r="B100" s="13"/>
      <c r="C100" s="11">
        <v>15</v>
      </c>
      <c r="D100" s="11"/>
    </row>
    <row r="101" spans="1:4" ht="33" customHeight="1">
      <c r="A101" s="16" t="s">
        <v>132</v>
      </c>
      <c r="B101" s="13"/>
      <c r="C101" s="11">
        <v>25</v>
      </c>
      <c r="D101" s="11">
        <v>25</v>
      </c>
    </row>
    <row r="102" spans="1:4" ht="65.25" customHeight="1">
      <c r="A102" s="16" t="s">
        <v>192</v>
      </c>
      <c r="B102" s="13" t="s">
        <v>58</v>
      </c>
      <c r="C102" s="11">
        <v>4583.7</v>
      </c>
      <c r="D102" s="11">
        <f>4590.5+1118.7-6.8</f>
        <v>5702.4</v>
      </c>
    </row>
    <row r="103" spans="1:4" ht="58.5" customHeight="1">
      <c r="A103" s="16" t="s">
        <v>133</v>
      </c>
      <c r="B103" s="13" t="s">
        <v>59</v>
      </c>
      <c r="C103" s="11">
        <v>7000</v>
      </c>
      <c r="D103" s="11">
        <v>8169</v>
      </c>
    </row>
    <row r="104" spans="1:4" ht="55.5" customHeight="1">
      <c r="A104" s="16" t="s">
        <v>161</v>
      </c>
      <c r="B104" s="13" t="s">
        <v>160</v>
      </c>
      <c r="C104" s="11">
        <v>1118.7</v>
      </c>
      <c r="D104" s="11"/>
    </row>
    <row r="105" spans="1:4" ht="14.25" customHeight="1">
      <c r="A105" s="16" t="s">
        <v>60</v>
      </c>
      <c r="B105" s="13" t="s">
        <v>61</v>
      </c>
      <c r="C105" s="11">
        <f>C106</f>
        <v>560660.1</v>
      </c>
      <c r="D105" s="11">
        <f>D106</f>
        <v>505676.5</v>
      </c>
    </row>
    <row r="106" spans="1:4" ht="30" customHeight="1">
      <c r="A106" s="16" t="s">
        <v>134</v>
      </c>
      <c r="B106" s="13"/>
      <c r="C106" s="11">
        <v>560660.1</v>
      </c>
      <c r="D106" s="11">
        <f>500597.4+5079.1</f>
        <v>505676.5</v>
      </c>
    </row>
    <row r="107" spans="1:4" ht="21.75" customHeight="1">
      <c r="A107" s="37" t="s">
        <v>31</v>
      </c>
      <c r="B107" s="38" t="s">
        <v>27</v>
      </c>
      <c r="C107" s="11">
        <f>SUM(C108:C113)</f>
        <v>23823.6</v>
      </c>
      <c r="D107" s="11">
        <f>SUM(D108:D109)</f>
        <v>30976.100000000002</v>
      </c>
    </row>
    <row r="108" spans="1:4" ht="54" customHeight="1">
      <c r="A108" s="37" t="s">
        <v>135</v>
      </c>
      <c r="B108" s="13" t="s">
        <v>62</v>
      </c>
      <c r="C108" s="11">
        <v>23292.3</v>
      </c>
      <c r="D108" s="11">
        <f>24226.5+7245.9-655</f>
        <v>30817.4</v>
      </c>
    </row>
    <row r="109" spans="1:4" ht="40.5" customHeight="1">
      <c r="A109" s="37" t="s">
        <v>63</v>
      </c>
      <c r="B109" s="13" t="s">
        <v>64</v>
      </c>
      <c r="C109" s="11">
        <v>172.5</v>
      </c>
      <c r="D109" s="11">
        <v>158.7</v>
      </c>
    </row>
    <row r="110" spans="1:4" ht="69" customHeight="1">
      <c r="A110" s="40" t="s">
        <v>182</v>
      </c>
      <c r="B110" s="13" t="s">
        <v>183</v>
      </c>
      <c r="C110" s="19">
        <v>31.8</v>
      </c>
      <c r="D110" s="19"/>
    </row>
    <row r="111" spans="1:4" ht="57" customHeight="1">
      <c r="A111" s="41" t="s">
        <v>184</v>
      </c>
      <c r="B111" s="13" t="s">
        <v>185</v>
      </c>
      <c r="C111" s="19">
        <v>100</v>
      </c>
      <c r="D111" s="19"/>
    </row>
    <row r="112" spans="1:4" ht="59.25" customHeight="1">
      <c r="A112" s="40" t="s">
        <v>186</v>
      </c>
      <c r="B112" s="13" t="s">
        <v>187</v>
      </c>
      <c r="C112" s="19">
        <v>100</v>
      </c>
      <c r="D112" s="19"/>
    </row>
    <row r="113" spans="1:4" ht="32.25" customHeight="1">
      <c r="A113" s="37" t="s">
        <v>65</v>
      </c>
      <c r="B113" s="13" t="s">
        <v>66</v>
      </c>
      <c r="C113" s="19">
        <f>C114</f>
        <v>127</v>
      </c>
      <c r="D113" s="19"/>
    </row>
    <row r="114" spans="1:4" ht="91.5" customHeight="1">
      <c r="A114" s="16" t="s">
        <v>147</v>
      </c>
      <c r="B114" s="13"/>
      <c r="C114" s="19">
        <v>127</v>
      </c>
      <c r="D114" s="19"/>
    </row>
    <row r="115" spans="1:4" ht="30" customHeight="1">
      <c r="A115" s="39" t="s">
        <v>67</v>
      </c>
      <c r="B115" s="38" t="s">
        <v>68</v>
      </c>
      <c r="C115" s="19">
        <f>C116</f>
        <v>131.7</v>
      </c>
      <c r="D115" s="19">
        <f>D116</f>
        <v>131.7</v>
      </c>
    </row>
    <row r="116" spans="1:4" ht="30" customHeight="1">
      <c r="A116" s="17" t="s">
        <v>69</v>
      </c>
      <c r="B116" s="13" t="s">
        <v>70</v>
      </c>
      <c r="C116" s="19">
        <f>C117</f>
        <v>131.7</v>
      </c>
      <c r="D116" s="19">
        <f>D117</f>
        <v>131.7</v>
      </c>
    </row>
    <row r="117" spans="1:4" ht="51" customHeight="1">
      <c r="A117" s="16" t="s">
        <v>71</v>
      </c>
      <c r="B117" s="13"/>
      <c r="C117" s="27">
        <v>131.7</v>
      </c>
      <c r="D117" s="27">
        <v>131.7</v>
      </c>
    </row>
    <row r="118" spans="1:4" ht="56.25" customHeight="1">
      <c r="A118" s="17" t="s">
        <v>72</v>
      </c>
      <c r="B118" s="38" t="s">
        <v>73</v>
      </c>
      <c r="C118" s="19">
        <f>C119</f>
        <v>3876.7</v>
      </c>
      <c r="D118" s="29"/>
    </row>
    <row r="119" spans="1:4" ht="45" customHeight="1">
      <c r="A119" s="17" t="s">
        <v>74</v>
      </c>
      <c r="B119" s="13" t="s">
        <v>75</v>
      </c>
      <c r="C119" s="19">
        <v>3876.7</v>
      </c>
      <c r="D119" s="29"/>
    </row>
    <row r="120" spans="1:4" ht="46.5" customHeight="1">
      <c r="A120" s="17" t="s">
        <v>76</v>
      </c>
      <c r="B120" s="38" t="s">
        <v>77</v>
      </c>
      <c r="C120" s="20">
        <f>C121</f>
        <v>-5262.4</v>
      </c>
      <c r="D120" s="29"/>
    </row>
    <row r="121" spans="1:4" ht="45" customHeight="1">
      <c r="A121" s="17" t="s">
        <v>78</v>
      </c>
      <c r="B121" s="13" t="s">
        <v>79</v>
      </c>
      <c r="C121" s="20">
        <v>-5262.4</v>
      </c>
      <c r="D121" s="29"/>
    </row>
    <row r="122" spans="1:4" ht="21.75" customHeight="1">
      <c r="A122" s="4" t="s">
        <v>80</v>
      </c>
      <c r="B122" s="28"/>
      <c r="C122" s="3">
        <f>C12+C53</f>
        <v>1026660.0999999999</v>
      </c>
      <c r="D122" s="3">
        <f>D55+D59+D91+D107+D115+D12</f>
        <v>814628.7</v>
      </c>
    </row>
    <row r="123" spans="1:3" ht="51.75" customHeight="1" hidden="1">
      <c r="A123" s="16"/>
      <c r="B123" s="13"/>
      <c r="C123" s="19">
        <f>C124</f>
        <v>11</v>
      </c>
    </row>
    <row r="124" spans="1:3" ht="58.5" customHeight="1" hidden="1">
      <c r="A124" s="16"/>
      <c r="B124" s="13"/>
      <c r="C124" s="27">
        <v>11</v>
      </c>
    </row>
    <row r="125" spans="1:3" ht="39.75" customHeight="1" hidden="1">
      <c r="A125" s="16"/>
      <c r="B125" s="13"/>
      <c r="C125" s="18"/>
    </row>
    <row r="126" spans="1:3" ht="54" customHeight="1" hidden="1">
      <c r="A126" s="16"/>
      <c r="B126" s="13"/>
      <c r="C126" s="18"/>
    </row>
  </sheetData>
  <sheetProtection/>
  <mergeCells count="4">
    <mergeCell ref="A4:B4"/>
    <mergeCell ref="A5:C5"/>
    <mergeCell ref="A6:C6"/>
    <mergeCell ref="A7:C7"/>
  </mergeCells>
  <printOptions/>
  <pageMargins left="0.7086614173228347" right="0.7086614173228347" top="0.7480314960629921" bottom="0.7480314960629921" header="0.31496062992125984" footer="0.31496062992125984"/>
  <pageSetup fitToHeight="13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Пунягов</dc:creator>
  <cp:keywords/>
  <dc:description/>
  <cp:lastModifiedBy>23bud</cp:lastModifiedBy>
  <cp:lastPrinted>2014-03-24T09:15:49Z</cp:lastPrinted>
  <dcterms:created xsi:type="dcterms:W3CDTF">2004-09-13T07:20:24Z</dcterms:created>
  <dcterms:modified xsi:type="dcterms:W3CDTF">2014-03-27T08:12:05Z</dcterms:modified>
  <cp:category/>
  <cp:version/>
  <cp:contentType/>
  <cp:contentStatus/>
</cp:coreProperties>
</file>