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2"/>
  </bookViews>
  <sheets>
    <sheet name="РП" sheetId="1" r:id="rId1"/>
    <sheet name="Ведомственная структура" sheetId="2" r:id="rId2"/>
    <sheet name="программы" sheetId="3" r:id="rId3"/>
  </sheets>
  <definedNames>
    <definedName name="_xlnm.Print_Area" localSheetId="1">'Ведомственная структура'!$A$1:$L$561</definedName>
    <definedName name="_xlnm.Print_Area" localSheetId="2">'программы'!$B$1:$J$432</definedName>
    <definedName name="_xlnm.Print_Area" localSheetId="0">'РП'!$A$1:$D$61</definedName>
  </definedNames>
  <calcPr fullCalcOnLoad="1"/>
</workbook>
</file>

<file path=xl/sharedStrings.xml><?xml version="1.0" encoding="utf-8"?>
<sst xmlns="http://schemas.openxmlformats.org/spreadsheetml/2006/main" count="8006" uniqueCount="364">
  <si>
    <t>Поддержка малого и среднего предпринимательства</t>
  </si>
  <si>
    <t>8028</t>
  </si>
  <si>
    <t>Выравнивание бюджетной обеспеченности поселений</t>
  </si>
  <si>
    <t>7801</t>
  </si>
  <si>
    <t>Дотации</t>
  </si>
  <si>
    <t>510</t>
  </si>
  <si>
    <t>8030</t>
  </si>
  <si>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</si>
  <si>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</si>
  <si>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</si>
  <si>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</si>
  <si>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</si>
  <si>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</si>
  <si>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</si>
  <si>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</si>
  <si>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</si>
  <si>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73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</si>
  <si>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2014-2020 годы"</t>
  </si>
  <si>
    <t>Подпрограмма "Развитие сферы туризма в Пинежском муниципальном районе"</t>
  </si>
  <si>
    <t>Выплата муниципальной доплаты к пенсии</t>
  </si>
  <si>
    <t>Осуществление государственных полномочий по формированию торгового реестра</t>
  </si>
  <si>
    <t>Подпрограмма "Развитие сферы культуры в Пинежском муниципальном районе"</t>
  </si>
  <si>
    <t>Мероприятия в сфере культуры, искусства и туризма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</si>
  <si>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2014-2020 годы"</t>
  </si>
  <si>
    <t>Мероприятия в сфере молодежной политики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</si>
  <si>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</si>
  <si>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</si>
  <si>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</si>
  <si>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</si>
  <si>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</si>
  <si>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</si>
  <si>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</si>
  <si>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</si>
  <si>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</si>
  <si>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</si>
  <si>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</si>
  <si>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</si>
  <si>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</si>
  <si>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</si>
  <si>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</si>
  <si>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7868</t>
  </si>
  <si>
    <t>68</t>
  </si>
  <si>
    <t>Итого:</t>
  </si>
  <si>
    <t>8001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</si>
  <si>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</si>
  <si>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</si>
  <si>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</si>
  <si>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Расходы на содержание муниципальных органов и обеспечение их функций</t>
  </si>
  <si>
    <t>Собрание депутатов муниципального образования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</si>
  <si>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</si>
  <si>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</si>
  <si>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Резервный фонд администрации муниципального образования «Пинежский муниципальный район»</t>
  </si>
  <si>
    <t>II. НЕПРОГРАММНЫЕ НАПРАВЛЕНИЯ ДЕЯТЕЛЬНОСТИ</t>
  </si>
  <si>
    <t>7870</t>
  </si>
  <si>
    <t>7869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</si>
  <si>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</si>
  <si>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</si>
  <si>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>Контрольно-счетная комиссия Пинежского муниципального района</t>
  </si>
  <si>
    <t>335</t>
  </si>
  <si>
    <t>Сельское хозяйство и рыболовство</t>
  </si>
  <si>
    <t>Прочие межбюджетные трансферты общего характера</t>
  </si>
  <si>
    <t>Софинансирование вопросов местного значения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</si>
  <si>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</si>
  <si>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</si>
  <si>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</si>
  <si>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</si>
  <si>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Водное хозяйство</t>
  </si>
  <si>
    <t>Раз-дел</t>
  </si>
  <si>
    <t>Под-раз-дел</t>
  </si>
  <si>
    <t>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</si>
  <si>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</si>
  <si>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</si>
  <si>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</si>
  <si>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</si>
  <si>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</si>
  <si>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</si>
  <si>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</si>
  <si>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</si>
  <si>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</si>
  <si>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</si>
  <si>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7832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</si>
  <si>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</si>
  <si>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</si>
  <si>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</si>
  <si>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</si>
  <si>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</si>
  <si>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</si>
  <si>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</si>
  <si>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</si>
  <si>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</si>
  <si>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</si>
  <si>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</si>
  <si>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</si>
  <si>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</si>
  <si>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</si>
  <si>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</si>
  <si>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</si>
  <si>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</si>
  <si>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</si>
  <si>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Субвенции</t>
  </si>
  <si>
    <t>530</t>
  </si>
  <si>
    <t>Субсидии</t>
  </si>
  <si>
    <t>7862</t>
  </si>
  <si>
    <t>7865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</si>
  <si>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</si>
  <si>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520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</si>
  <si>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</si>
  <si>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</si>
  <si>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</si>
  <si>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</si>
  <si>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</si>
  <si>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</si>
  <si>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</si>
  <si>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</si>
  <si>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</si>
  <si>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</si>
  <si>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</si>
  <si>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</si>
  <si>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</si>
  <si>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</si>
  <si>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</si>
  <si>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</si>
  <si>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</si>
  <si>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</si>
  <si>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</si>
  <si>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</si>
  <si>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</si>
  <si>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</si>
  <si>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</si>
  <si>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</si>
  <si>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</si>
  <si>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</si>
  <si>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</si>
  <si>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</si>
  <si>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</si>
  <si>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</si>
  <si>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</si>
  <si>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</si>
  <si>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</si>
  <si>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</si>
  <si>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</si>
  <si>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</si>
  <si>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</si>
  <si>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</si>
  <si>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</si>
  <si>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МО "Пинежский район"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</si>
  <si>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</si>
  <si>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</si>
  <si>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</si>
  <si>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</si>
  <si>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</si>
  <si>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</si>
  <si>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</si>
  <si>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</si>
  <si>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</si>
  <si>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</si>
  <si>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</si>
  <si>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</si>
  <si>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Управление образования администрации МО "Пинежский район"</t>
  </si>
  <si>
    <t>333</t>
  </si>
  <si>
    <t>334</t>
  </si>
  <si>
    <t>КУМИ и ЖКХ администрации МО "Пинежский район"</t>
  </si>
  <si>
    <t>Осуществление первичного воинского учета на территориях, где отсутствуют военные комиссариаты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</si>
  <si>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</si>
  <si>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</si>
  <si>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</si>
  <si>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</si>
  <si>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</si>
  <si>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</si>
  <si>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</si>
  <si>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</si>
  <si>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</si>
  <si>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</si>
  <si>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</si>
  <si>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
для государственных (муниципальных) нужд</t>
  </si>
  <si>
    <t>Осуществление государственных полномочий в сфере охраны труда</t>
  </si>
  <si>
    <t>7871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</si>
  <si>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</si>
  <si>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</si>
  <si>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</si>
  <si>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Жилищное хозяйство</t>
  </si>
  <si>
    <t>№ п/п</t>
  </si>
  <si>
    <t xml:space="preserve">Целевая статья </t>
  </si>
  <si>
    <t>Вид рас-хо-дов</t>
  </si>
  <si>
    <t>2</t>
  </si>
  <si>
    <t>3</t>
  </si>
  <si>
    <t>0</t>
  </si>
  <si>
    <t>0000</t>
  </si>
  <si>
    <t>1</t>
  </si>
  <si>
    <t>Поддержка сельскохозяйственного производства</t>
  </si>
  <si>
    <t>8022</t>
  </si>
  <si>
    <t>810</t>
  </si>
  <si>
    <t>8024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</si>
  <si>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</si>
  <si>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</si>
  <si>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540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</si>
  <si>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</si>
  <si>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</si>
  <si>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</si>
  <si>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</si>
  <si>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</si>
  <si>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</si>
  <si>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</si>
  <si>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</si>
  <si>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</si>
  <si>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</si>
  <si>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</si>
  <si>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350</t>
  </si>
  <si>
    <t xml:space="preserve">Социальное обеспечение и иные выплаты населению
</t>
  </si>
  <si>
    <t>Премии и гранты</t>
  </si>
  <si>
    <t>Подпрограмма "Поддержание устойчивого исполнения бюджетов муниципальных образований поселений Пинежского муниципального района"</t>
  </si>
  <si>
    <t>Подпрограмма "Организация и обеспечение бюджетного процесса в Пинежском муниципальном районе"</t>
  </si>
  <si>
    <t>9018</t>
  </si>
  <si>
    <t>Реализация образовательных программ</t>
  </si>
  <si>
    <t>630</t>
  </si>
  <si>
    <t>16</t>
  </si>
  <si>
    <t xml:space="preserve">Развитие территориального общественного самоуправления в Архангельской области 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</si>
  <si>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</si>
  <si>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</si>
  <si>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</si>
  <si>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7812</t>
  </si>
  <si>
    <t>400</t>
  </si>
  <si>
    <t>410</t>
  </si>
  <si>
    <t xml:space="preserve">Бюджетные инвестиции </t>
  </si>
  <si>
    <t>Выравнивание бюджетной обеспеченности поселений за счет средств районного бюджета</t>
  </si>
  <si>
    <t>Благоустройство</t>
  </si>
  <si>
    <t>Сумма, тыс.рублей</t>
  </si>
  <si>
    <t>8049</t>
  </si>
  <si>
    <t>Осуществление  полномочий  по 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</si>
  <si>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S833</t>
  </si>
  <si>
    <t>71</t>
  </si>
  <si>
    <t>Непрограммные расходы в области дорожного хозяйства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</si>
  <si>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</si>
  <si>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</si>
  <si>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</si>
  <si>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S842</t>
  </si>
  <si>
    <t>Муниципальная программа "Охрана окружающей среды в муниципальном образовании "Пинежский муниципальный район" на 2014-2020 годы"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</si>
  <si>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</si>
  <si>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8032</t>
  </si>
  <si>
    <t>Другие вопросы в области социальной политики</t>
  </si>
  <si>
    <t>120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</si>
  <si>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</si>
  <si>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</si>
  <si>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</si>
  <si>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</si>
  <si>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</si>
  <si>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 xml:space="preserve"> Мероприятия в сфере культуры, искусства и туризма</t>
  </si>
  <si>
    <t>Транспорт</t>
  </si>
  <si>
    <t>Организация ритуальных услуг и содержание мест захоронения</t>
  </si>
  <si>
    <t xml:space="preserve">Молодежная политика </t>
  </si>
  <si>
    <t>Дополнительное образование детей</t>
  </si>
  <si>
    <t>S841</t>
  </si>
  <si>
    <t xml:space="preserve">8055 </t>
  </si>
  <si>
    <t>8055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</si>
  <si>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</si>
  <si>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"Профилактика безнадзорности и правонарушений несовершеннолетних на 2017-2019 годы"</t>
  </si>
  <si>
    <t>18</t>
  </si>
  <si>
    <t>Муниципальная программа "Развитие и поддержка территориального общественного самоуправления и социально ориентированных некоммерческих организаций в Пинежском районе на 2017-2020 годы"</t>
  </si>
  <si>
    <t>Муниципальная программа "Капитальный ремонт, ремонт и переустройство жилых помещений в муниципальном жилищном фонде муниципального образования "Пинежский муниципальный район " на 2017-2020 годы"</t>
  </si>
  <si>
    <t>Мероприятия в сфере жилищного хозяйства</t>
  </si>
  <si>
    <t>8040</t>
  </si>
  <si>
    <t>Предоставление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</si>
  <si>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>Предоставление по предоставлению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</si>
  <si>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>Предоставление 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</si>
  <si>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>Капитальные вложения в объекты государственной (муниципальной) собственности</t>
  </si>
  <si>
    <t xml:space="preserve">Межбюджетные трансферты общего характера бюджетам бюджетной системы Российской Федерации </t>
  </si>
  <si>
    <t>Обеспечение пожарной безопасности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</si>
  <si>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</si>
  <si>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8054</t>
  </si>
  <si>
    <t xml:space="preserve">    к решению Собрания депутатов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</si>
  <si>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</si>
  <si>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</si>
  <si>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7839</t>
  </si>
  <si>
    <t>Другие вопросы в области физической культуры и спорта</t>
  </si>
  <si>
    <t>Подпрограмма "Капитальный ремонт, ремонт и переустройство жилых помещений в муниципальном жилищном фонде муниципального образования "Пинежский муниципальный район "</t>
  </si>
  <si>
    <t xml:space="preserve">     Приложение № 6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</si>
  <si>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</si>
  <si>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Муниципальная программа "Управление муниципальными финансами Пинежского муниципального района (2015-2020 годы)"</t>
  </si>
  <si>
    <t>Муниципальная программа "Развитие агропромышленного комплекса Пинежского муниципального района на 2014-2020 годы"</t>
  </si>
  <si>
    <t>Муниципальная программа "Обеспечение жильём молодых семей на 2014-2020 годы"</t>
  </si>
  <si>
    <t>Муниципальная программа "Развитие земельно-имущественных отношений в муниципальном образовании "Пинежский муниципальный район" на 2015-2020 годы"</t>
  </si>
  <si>
    <t>Муниципальная программа "Управление муниципальными финансами Пинежского муниципального района (2015 -2020 годы)"</t>
  </si>
  <si>
    <t>Профессиональная подготовка, переподготовка и повышение квалификации</t>
  </si>
  <si>
    <t>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</si>
  <si>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</si>
  <si>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</si>
  <si>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</t>
  </si>
  <si>
    <t>8031</t>
  </si>
  <si>
    <t xml:space="preserve">Уплата земельного налога </t>
  </si>
  <si>
    <t>Создание условий для обеспечения поселений услугами торговли</t>
  </si>
  <si>
    <t>Муниципальная программа "Развитие малого и среднего предпринимательства в Пинежском муниципальном районе на 2018-2021 годы"</t>
  </si>
  <si>
    <t>Мероприятия в сфере обеспечения пожарной безопасности, осуществляемые органами местного самоуправления</t>
  </si>
  <si>
    <t>8014</t>
  </si>
  <si>
    <t>Муниципальная программа "Развитие торговли в Пинежском муниципальном районе на 2018-2021 годы"</t>
  </si>
  <si>
    <t>20</t>
  </si>
  <si>
    <t xml:space="preserve">Реализация муниципальных программ поддержки социально ориентированных некоммерческих организаций </t>
  </si>
  <si>
    <t>L497</t>
  </si>
  <si>
    <t xml:space="preserve"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</t>
  </si>
  <si>
    <t>8038</t>
  </si>
  <si>
    <t>Поддержка территориального общественного самоуправления в Пинежском районе</t>
  </si>
  <si>
    <t xml:space="preserve"> Реализация мероприятий по обеспечению жильем молодых семей </t>
  </si>
  <si>
    <t>8058</t>
  </si>
  <si>
    <t xml:space="preserve">Поддержка муниципальных программ формирования современной городской среды </t>
  </si>
  <si>
    <t>870</t>
  </si>
  <si>
    <t xml:space="preserve">к решению Собрания депутатов </t>
  </si>
  <si>
    <t xml:space="preserve">  к решению Собрания депутатов </t>
  </si>
  <si>
    <t xml:space="preserve">Приложение № 8 </t>
  </si>
  <si>
    <t>7879</t>
  </si>
  <si>
    <t>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</si>
  <si>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</si>
  <si>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8063</t>
  </si>
  <si>
    <t>Исполнение судебных актов, предусматривающих обращение взыскания на средства бюджета</t>
  </si>
  <si>
    <t>8064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</si>
  <si>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дорожного фонда</t>
  </si>
  <si>
    <t xml:space="preserve"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</t>
  </si>
  <si>
    <t>8066</t>
  </si>
  <si>
    <t>7140</t>
  </si>
  <si>
    <t xml:space="preserve"> Резервный фонд Правительства Архангельской области</t>
  </si>
  <si>
    <t xml:space="preserve">Непрограммные расходы в области физической культуры и спорта </t>
  </si>
  <si>
    <t>81</t>
  </si>
  <si>
    <t>Другие вопросы в области охраны окружающей среды</t>
  </si>
  <si>
    <t>Охрана окружающей среды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</si>
  <si>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</si>
  <si>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Ведомственная структура расходов районного бюджета на 2020 год</t>
  </si>
  <si>
    <t>Распределение бюджетных ассигнований на 2020 год по разделам и подразделам классификации расходов бюджетов</t>
  </si>
  <si>
    <t xml:space="preserve">Распределение  бюджетных ассигнований на реализацию муниципальных программ муниципального образования «Пинежский муниципальный район» и непрограммных направлений деятельности на 2020 год </t>
  </si>
  <si>
    <t xml:space="preserve">    Приложение № 7 </t>
  </si>
  <si>
    <t xml:space="preserve"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
</t>
  </si>
  <si>
    <t>7873</t>
  </si>
  <si>
    <t>Осуществление государственных полномочий по выплате вознаграждений профессиональным опекунам</t>
  </si>
  <si>
    <t>Комплектование книжных фондов библиотек муниципальных образований Архангельской области и подписка на периодичекую печать</t>
  </si>
  <si>
    <t>Муниципальная программа "Развитие общего образования и воспитания детей в Пинежском муниципальном районе на 2017-2022 годы"</t>
  </si>
  <si>
    <t>Муниципальная программа "Профилактика правонарушений на территории Пинежского муниципального района на 2017-2022 годы"</t>
  </si>
  <si>
    <t>Подпрограмма "Профилактика безнадзорности и правонарушений несовершеннолетних на 2017-2022 годы"</t>
  </si>
  <si>
    <t>Муниципальная программа "Молодёжь Пинежья на 2017-2022 годы"</t>
  </si>
  <si>
    <t>Муниципальная программа "Развитие сферы культуры и туризма в Пинежском муниципальном районе" на 2017-2022 г.г."</t>
  </si>
  <si>
    <t>Муниципальная программа "Развитие физической культуры и спорта в Пинежском муниципальном районе на 2017-2022 годы"</t>
  </si>
  <si>
    <t>Муниципальная программа "Развитие сферы культуры и туризма в Пинежском муниципальном районе"на 2017-2022 г.г."</t>
  </si>
  <si>
    <t>Муниципальная программа "Улучшение эксплуатационного состояния автомобильных дорог общего пользования местного значения Пинежского муниципального района на 2017-2022 годы"</t>
  </si>
  <si>
    <t>Проведение форума гражданских инициатив на территории Пинежского района Архангельской области, приуроченного к 100-летию со дня рождения северного писателя Федора Абрамова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</si>
  <si>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</si>
  <si>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S232</t>
  </si>
  <si>
    <t xml:space="preserve">       от                            2019 года  № </t>
  </si>
  <si>
    <t>Муниципальная программа "Комплексное развитие сельских территорий Пинежского муниципального района на 2020-2025 годы"</t>
  </si>
  <si>
    <t>Обеспечение комплексного развития сельских территорий</t>
  </si>
  <si>
    <t>L576</t>
  </si>
  <si>
    <t>8053</t>
  </si>
  <si>
    <t>Организация сбора, транспортировки и утилизации отходов</t>
  </si>
  <si>
    <t>S666</t>
  </si>
  <si>
    <t>S682</t>
  </si>
  <si>
    <t>Иные общегосударственные вопросы</t>
  </si>
  <si>
    <t>Подпрограмма "Охрана общественного порядка на территории Пинежского муниципального района"</t>
  </si>
  <si>
    <t>8069</t>
  </si>
  <si>
    <t>Мероприятия по реализации приоритетных проектов в сфере туризма</t>
  </si>
  <si>
    <t>S855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</si>
  <si>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</si>
  <si>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L467</t>
  </si>
  <si>
    <t>Поддержка отрасли культуры</t>
  </si>
  <si>
    <t>L519</t>
  </si>
  <si>
    <t>S836</t>
  </si>
  <si>
    <t xml:space="preserve"> Общественно значимые культурные мероприятия в рамках проекта "ЛЮБО-ДОРОГО" </t>
  </si>
  <si>
    <t xml:space="preserve"> Муниципальная программа "Формирование современной городской среды муниципального образования "Пинежский муниципальный район" на 2018-2024 годы"</t>
  </si>
  <si>
    <t>от 17 декабря 2019 года № 333</t>
  </si>
  <si>
    <t xml:space="preserve">      от 17 декабря 2019 года № 333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</si>
</sst>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7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>
      <alignment/>
      <protection/>
    </xf>
    <xf numFmtId="0" fontId="17" fillId="34" borderId="1" applyNumberFormat="0" applyAlignment="0" applyProtection="0"/>
    <xf numFmtId="0" fontId="18" fillId="35" borderId="2" applyNumberFormat="0" applyAlignment="0" applyProtection="0"/>
    <xf numFmtId="0" fontId="16" fillId="0" borderId="0">
      <alignment/>
      <protection/>
    </xf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16" fillId="4" borderId="7" applyNumberFormat="0" applyFont="0" applyAlignment="0" applyProtection="0"/>
    <xf numFmtId="0" fontId="27" fillId="34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0">
      <alignment/>
      <protection/>
    </xf>
    <xf numFmtId="0" fontId="31" fillId="0" borderId="0" applyNumberFormat="0" applyFill="0" applyBorder="0" applyAlignment="0" applyProtection="0"/>
    <xf numFmtId="0" fontId="28" fillId="37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28" fillId="0" borderId="0">
      <alignment horizontal="right"/>
      <protection/>
    </xf>
    <xf numFmtId="0" fontId="28" fillId="37" borderId="10">
      <alignment/>
      <protection/>
    </xf>
    <xf numFmtId="0" fontId="28" fillId="0" borderId="11">
      <alignment horizontal="center" vertical="center" wrapText="1"/>
      <protection/>
    </xf>
    <xf numFmtId="0" fontId="28" fillId="37" borderId="12">
      <alignment/>
      <protection/>
    </xf>
    <xf numFmtId="49" fontId="28" fillId="0" borderId="11">
      <alignment horizontal="left" vertical="top" wrapText="1" indent="2"/>
      <protection/>
    </xf>
    <xf numFmtId="49" fontId="28" fillId="0" borderId="11">
      <alignment horizontal="center" vertical="top" shrinkToFit="1"/>
      <protection/>
    </xf>
    <xf numFmtId="4" fontId="28" fillId="0" borderId="11">
      <alignment horizontal="right" vertical="top" shrinkToFit="1"/>
      <protection/>
    </xf>
    <xf numFmtId="10" fontId="28" fillId="0" borderId="11">
      <alignment horizontal="right" vertical="top" shrinkToFit="1"/>
      <protection/>
    </xf>
    <xf numFmtId="0" fontId="28" fillId="37" borderId="12">
      <alignment shrinkToFit="1"/>
      <protection/>
    </xf>
    <xf numFmtId="0" fontId="33" fillId="0" borderId="11">
      <alignment horizontal="left"/>
      <protection/>
    </xf>
    <xf numFmtId="4" fontId="33" fillId="4" borderId="11">
      <alignment horizontal="right" vertical="top" shrinkToFit="1"/>
      <protection/>
    </xf>
    <xf numFmtId="10" fontId="33" fillId="4" borderId="11">
      <alignment horizontal="right" vertical="top" shrinkToFit="1"/>
      <protection/>
    </xf>
    <xf numFmtId="0" fontId="28" fillId="37" borderId="13">
      <alignment/>
      <protection/>
    </xf>
    <xf numFmtId="0" fontId="28" fillId="0" borderId="0">
      <alignment horizontal="left" wrapText="1"/>
      <protection/>
    </xf>
    <xf numFmtId="0" fontId="33" fillId="0" borderId="11">
      <alignment vertical="top" wrapText="1"/>
      <protection/>
    </xf>
    <xf numFmtId="4" fontId="33" fillId="38" borderId="11">
      <alignment horizontal="right" vertical="top" shrinkToFit="1"/>
      <protection/>
    </xf>
    <xf numFmtId="10" fontId="33" fillId="38" borderId="11">
      <alignment horizontal="right" vertical="top" shrinkToFit="1"/>
      <protection/>
    </xf>
    <xf numFmtId="0" fontId="28" fillId="37" borderId="12">
      <alignment horizontal="center"/>
      <protection/>
    </xf>
    <xf numFmtId="0" fontId="28" fillId="37" borderId="12">
      <alignment horizontal="left"/>
      <protection/>
    </xf>
    <xf numFmtId="0" fontId="28" fillId="37" borderId="13">
      <alignment horizontal="center"/>
      <protection/>
    </xf>
    <xf numFmtId="0" fontId="28" fillId="37" borderId="13">
      <alignment horizontal="left"/>
      <protection/>
    </xf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7" fillId="45" borderId="14" applyNumberFormat="0" applyAlignment="0" applyProtection="0"/>
    <xf numFmtId="0" fontId="58" fillId="46" borderId="15" applyNumberFormat="0" applyAlignment="0" applyProtection="0"/>
    <xf numFmtId="0" fontId="59" fillId="46" borderId="14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47" borderId="20" applyNumberFormat="0" applyAlignment="0" applyProtection="0"/>
    <xf numFmtId="0" fontId="65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49" borderId="0">
      <alignment/>
      <protection/>
    </xf>
    <xf numFmtId="0" fontId="4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69" fillId="0" borderId="22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5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125" applyNumberFormat="1" applyFont="1" applyFill="1" applyAlignment="1">
      <alignment horizontal="center" vertical="center"/>
      <protection/>
    </xf>
    <xf numFmtId="0" fontId="2" fillId="0" borderId="0" xfId="125" applyFont="1" applyFill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1" fillId="0" borderId="23" xfId="125" applyNumberFormat="1" applyFont="1" applyFill="1" applyBorder="1" applyAlignment="1">
      <alignment horizontal="center" vertical="center" wrapText="1"/>
      <protection/>
    </xf>
    <xf numFmtId="49" fontId="12" fillId="0" borderId="23" xfId="125" applyNumberFormat="1" applyFont="1" applyFill="1" applyBorder="1" applyAlignment="1">
      <alignment horizontal="center" vertical="center" wrapText="1"/>
      <protection/>
    </xf>
    <xf numFmtId="49" fontId="2" fillId="0" borderId="23" xfId="12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24" xfId="125" applyFont="1" applyFill="1" applyBorder="1" applyAlignment="1">
      <alignment horizontal="center" vertical="center" wrapText="1"/>
      <protection/>
    </xf>
    <xf numFmtId="195" fontId="5" fillId="0" borderId="25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wrapText="1"/>
    </xf>
    <xf numFmtId="49" fontId="0" fillId="0" borderId="0" xfId="12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125" applyFont="1" applyFill="1">
      <alignment/>
      <protection/>
    </xf>
    <xf numFmtId="49" fontId="0" fillId="0" borderId="0" xfId="125" applyNumberFormat="1" applyFont="1" applyFill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center" vertical="distributed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center"/>
    </xf>
    <xf numFmtId="0" fontId="0" fillId="34" borderId="27" xfId="0" applyFont="1" applyFill="1" applyBorder="1" applyAlignment="1">
      <alignment horizontal="center" vertical="distributed"/>
    </xf>
    <xf numFmtId="0" fontId="0" fillId="34" borderId="39" xfId="0" applyFont="1" applyFill="1" applyBorder="1" applyAlignment="1">
      <alignment horizontal="center" vertical="distributed"/>
    </xf>
    <xf numFmtId="0" fontId="0" fillId="0" borderId="38" xfId="125" applyFont="1" applyFill="1" applyBorder="1" applyAlignment="1">
      <alignment horizontal="left" vertical="center" wrapText="1"/>
      <protection/>
    </xf>
    <xf numFmtId="0" fontId="0" fillId="0" borderId="38" xfId="0" applyFont="1" applyFill="1" applyBorder="1" applyAlignment="1">
      <alignment horizontal="left" vertical="center" wrapText="1"/>
    </xf>
    <xf numFmtId="49" fontId="0" fillId="0" borderId="0" xfId="125" applyNumberFormat="1" applyFont="1" applyFill="1" applyAlignment="1">
      <alignment horizontal="center" vertical="center"/>
      <protection/>
    </xf>
    <xf numFmtId="0" fontId="0" fillId="34" borderId="0" xfId="125" applyFont="1" applyFill="1">
      <alignment/>
      <protection/>
    </xf>
    <xf numFmtId="49" fontId="0" fillId="34" borderId="0" xfId="125" applyNumberFormat="1" applyFont="1" applyFill="1" applyAlignment="1">
      <alignment horizontal="left"/>
      <protection/>
    </xf>
    <xf numFmtId="0" fontId="0" fillId="34" borderId="0" xfId="125" applyFont="1" applyFill="1" applyAlignment="1">
      <alignment vertical="center"/>
      <protection/>
    </xf>
    <xf numFmtId="0" fontId="0" fillId="0" borderId="0" xfId="125" applyFont="1" applyFill="1">
      <alignment/>
      <protection/>
    </xf>
    <xf numFmtId="49" fontId="0" fillId="0" borderId="0" xfId="125" applyNumberFormat="1" applyFont="1" applyFill="1" applyAlignment="1">
      <alignment horizontal="center" vertical="center"/>
      <protection/>
    </xf>
    <xf numFmtId="0" fontId="0" fillId="34" borderId="0" xfId="125" applyFont="1" applyFill="1" applyBorder="1" applyAlignment="1">
      <alignment horizontal="center"/>
      <protection/>
    </xf>
    <xf numFmtId="49" fontId="0" fillId="0" borderId="40" xfId="125" applyNumberFormat="1" applyFont="1" applyFill="1" applyBorder="1" applyAlignment="1">
      <alignment horizontal="center" vertical="center" wrapText="1"/>
      <protection/>
    </xf>
    <xf numFmtId="0" fontId="0" fillId="0" borderId="0" xfId="125" applyFont="1" applyFill="1" applyAlignment="1">
      <alignment vertical="center"/>
      <protection/>
    </xf>
    <xf numFmtId="49" fontId="0" fillId="0" borderId="41" xfId="125" applyNumberFormat="1" applyFont="1" applyFill="1" applyBorder="1" applyAlignment="1">
      <alignment horizontal="center" vertical="center" wrapText="1"/>
      <protection/>
    </xf>
    <xf numFmtId="0" fontId="2" fillId="0" borderId="0" xfId="125" applyFont="1" applyFill="1">
      <alignment/>
      <protection/>
    </xf>
    <xf numFmtId="0" fontId="0" fillId="0" borderId="0" xfId="125" applyFont="1" applyFill="1">
      <alignment/>
      <protection/>
    </xf>
    <xf numFmtId="0" fontId="0" fillId="0" borderId="0" xfId="125" applyFont="1" applyFill="1">
      <alignment/>
      <protection/>
    </xf>
    <xf numFmtId="49" fontId="0" fillId="0" borderId="0" xfId="125" applyNumberFormat="1" applyFont="1" applyFill="1" applyAlignment="1">
      <alignment horizontal="center" vertical="center"/>
      <protection/>
    </xf>
    <xf numFmtId="49" fontId="0" fillId="0" borderId="0" xfId="125" applyNumberFormat="1" applyFont="1" applyFill="1" applyAlignment="1">
      <alignment horizontal="center" vertical="center"/>
      <protection/>
    </xf>
    <xf numFmtId="49" fontId="2" fillId="0" borderId="0" xfId="125" applyNumberFormat="1" applyFont="1" applyFill="1" applyAlignment="1">
      <alignment horizontal="center" vertical="center"/>
      <protection/>
    </xf>
    <xf numFmtId="49" fontId="2" fillId="0" borderId="23" xfId="125" applyNumberFormat="1" applyFont="1" applyFill="1" applyBorder="1" applyAlignment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/>
      <protection/>
    </xf>
    <xf numFmtId="0" fontId="0" fillId="34" borderId="29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Fill="1" applyAlignment="1">
      <alignment/>
    </xf>
    <xf numFmtId="0" fontId="0" fillId="0" borderId="42" xfId="0" applyFont="1" applyFill="1" applyBorder="1" applyAlignment="1">
      <alignment horizontal="center" vertical="center" wrapText="1"/>
    </xf>
    <xf numFmtId="195" fontId="0" fillId="0" borderId="25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distributed"/>
    </xf>
    <xf numFmtId="49" fontId="2" fillId="0" borderId="45" xfId="0" applyNumberFormat="1" applyFont="1" applyFill="1" applyBorder="1" applyAlignment="1">
      <alignment horizontal="center" vertical="distributed"/>
    </xf>
    <xf numFmtId="0" fontId="0" fillId="0" borderId="38" xfId="0" applyFont="1" applyFill="1" applyBorder="1" applyAlignment="1">
      <alignment/>
    </xf>
    <xf numFmtId="49" fontId="37" fillId="0" borderId="46" xfId="125" applyNumberFormat="1" applyFont="1" applyFill="1" applyBorder="1" applyAlignment="1">
      <alignment horizontal="center" vertical="center" wrapText="1"/>
      <protection/>
    </xf>
    <xf numFmtId="0" fontId="37" fillId="0" borderId="46" xfId="125" applyFont="1" applyFill="1" applyBorder="1" applyAlignment="1">
      <alignment horizontal="center" vertical="center" wrapText="1"/>
      <protection/>
    </xf>
    <xf numFmtId="0" fontId="37" fillId="0" borderId="47" xfId="125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0" fontId="0" fillId="0" borderId="38" xfId="0" applyFont="1" applyBorder="1" applyAlignment="1">
      <alignment/>
    </xf>
    <xf numFmtId="0" fontId="2" fillId="0" borderId="38" xfId="0" applyFont="1" applyFill="1" applyBorder="1" applyAlignment="1">
      <alignment horizontal="left" vertical="center" wrapText="1"/>
    </xf>
    <xf numFmtId="49" fontId="37" fillId="0" borderId="40" xfId="125" applyNumberFormat="1" applyFont="1" applyFill="1" applyBorder="1" applyAlignment="1">
      <alignment horizontal="center" vertical="center" wrapText="1"/>
      <protection/>
    </xf>
    <xf numFmtId="0" fontId="0" fillId="0" borderId="48" xfId="125" applyFont="1" applyFill="1" applyBorder="1" applyAlignment="1">
      <alignment horizontal="center" vertical="center" wrapText="1"/>
      <protection/>
    </xf>
    <xf numFmtId="0" fontId="2" fillId="0" borderId="49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wrapText="1"/>
    </xf>
    <xf numFmtId="0" fontId="0" fillId="0" borderId="48" xfId="125" applyFont="1" applyFill="1" applyBorder="1" applyAlignment="1">
      <alignment horizontal="center" vertical="center" wrapText="1"/>
      <protection/>
    </xf>
    <xf numFmtId="49" fontId="6" fillId="0" borderId="42" xfId="0" applyNumberFormat="1" applyFont="1" applyFill="1" applyBorder="1" applyAlignment="1">
      <alignment horizontal="center" vertical="distributed"/>
    </xf>
    <xf numFmtId="0" fontId="0" fillId="34" borderId="27" xfId="0" applyFont="1" applyFill="1" applyBorder="1" applyAlignment="1">
      <alignment horizontal="center"/>
    </xf>
    <xf numFmtId="0" fontId="8" fillId="0" borderId="48" xfId="125" applyFont="1" applyFill="1" applyBorder="1" applyAlignment="1">
      <alignment horizontal="center" vertical="center" wrapText="1"/>
      <protection/>
    </xf>
    <xf numFmtId="195" fontId="37" fillId="0" borderId="53" xfId="125" applyNumberFormat="1" applyFont="1" applyFill="1" applyBorder="1">
      <alignment/>
      <protection/>
    </xf>
    <xf numFmtId="0" fontId="2" fillId="0" borderId="42" xfId="0" applyFont="1" applyFill="1" applyBorder="1" applyAlignment="1">
      <alignment wrapText="1"/>
    </xf>
    <xf numFmtId="195" fontId="0" fillId="0" borderId="52" xfId="0" applyNumberFormat="1" applyFont="1" applyFill="1" applyBorder="1" applyAlignment="1">
      <alignment horizontal="center" vertical="center"/>
    </xf>
    <xf numFmtId="0" fontId="5" fillId="53" borderId="0" xfId="0" applyFont="1" applyFill="1" applyAlignment="1">
      <alignment/>
    </xf>
    <xf numFmtId="0" fontId="0" fillId="53" borderId="0" xfId="0" applyFont="1" applyFill="1" applyAlignment="1">
      <alignment/>
    </xf>
    <xf numFmtId="0" fontId="0" fillId="53" borderId="0" xfId="0" applyFont="1" applyFill="1" applyAlignment="1">
      <alignment horizontal="center" vertical="center"/>
    </xf>
    <xf numFmtId="0" fontId="0" fillId="53" borderId="0" xfId="0" applyFont="1" applyFill="1" applyAlignment="1">
      <alignment/>
    </xf>
    <xf numFmtId="0" fontId="0" fillId="53" borderId="0" xfId="0" applyFont="1" applyFill="1" applyBorder="1" applyAlignment="1">
      <alignment horizontal="center" vertical="distributed"/>
    </xf>
    <xf numFmtId="49" fontId="2" fillId="0" borderId="54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wrapText="1"/>
    </xf>
    <xf numFmtId="49" fontId="5" fillId="0" borderId="55" xfId="0" applyNumberFormat="1" applyFont="1" applyFill="1" applyBorder="1" applyAlignment="1">
      <alignment horizontal="center" vertical="distributed"/>
    </xf>
    <xf numFmtId="49" fontId="5" fillId="0" borderId="56" xfId="0" applyNumberFormat="1" applyFont="1" applyFill="1" applyBorder="1" applyAlignment="1">
      <alignment horizontal="center" vertical="distributed"/>
    </xf>
    <xf numFmtId="49" fontId="5" fillId="0" borderId="57" xfId="0" applyNumberFormat="1" applyFont="1" applyFill="1" applyBorder="1" applyAlignment="1">
      <alignment horizontal="center" vertical="distributed"/>
    </xf>
    <xf numFmtId="49" fontId="5" fillId="0" borderId="0" xfId="125" applyNumberFormat="1" applyFont="1" applyFill="1" applyBorder="1" applyAlignment="1">
      <alignment horizontal="center" vertical="distributed"/>
      <protection/>
    </xf>
    <xf numFmtId="49" fontId="0" fillId="0" borderId="0" xfId="125" applyNumberFormat="1" applyFont="1" applyFill="1" applyBorder="1" applyAlignment="1">
      <alignment horizontal="center" vertical="distributed"/>
      <protection/>
    </xf>
    <xf numFmtId="0" fontId="0" fillId="0" borderId="0" xfId="125" applyFont="1" applyFill="1" applyBorder="1" applyAlignment="1">
      <alignment horizontal="center" vertical="distributed"/>
      <protection/>
    </xf>
    <xf numFmtId="49" fontId="0" fillId="0" borderId="58" xfId="125" applyNumberFormat="1" applyFont="1" applyFill="1" applyBorder="1" applyAlignment="1">
      <alignment horizontal="center" vertical="distributed"/>
      <protection/>
    </xf>
    <xf numFmtId="49" fontId="5" fillId="0" borderId="0" xfId="125" applyNumberFormat="1" applyFont="1" applyFill="1" applyBorder="1" applyAlignment="1">
      <alignment horizontal="center" vertical="center"/>
      <protection/>
    </xf>
    <xf numFmtId="0" fontId="0" fillId="0" borderId="56" xfId="125" applyFont="1" applyFill="1" applyBorder="1" applyAlignment="1">
      <alignment horizontal="left" vertical="center" wrapText="1"/>
      <protection/>
    </xf>
    <xf numFmtId="0" fontId="0" fillId="0" borderId="55" xfId="0" applyFont="1" applyFill="1" applyBorder="1" applyAlignment="1">
      <alignment horizontal="left" vertical="center" wrapText="1"/>
    </xf>
    <xf numFmtId="0" fontId="5" fillId="0" borderId="56" xfId="127" applyFont="1" applyFill="1" applyBorder="1" applyAlignment="1">
      <alignment vertical="top" wrapText="1"/>
      <protection/>
    </xf>
    <xf numFmtId="49" fontId="0" fillId="0" borderId="56" xfId="125" applyNumberFormat="1" applyFont="1" applyFill="1" applyBorder="1" applyAlignment="1">
      <alignment horizontal="center" vertical="distributed"/>
      <protection/>
    </xf>
    <xf numFmtId="49" fontId="5" fillId="0" borderId="0" xfId="0" applyNumberFormat="1" applyFont="1" applyFill="1" applyBorder="1" applyAlignment="1">
      <alignment horizontal="center" vertical="distributed"/>
    </xf>
    <xf numFmtId="195" fontId="0" fillId="0" borderId="57" xfId="125" applyNumberFormat="1" applyFont="1" applyFill="1" applyBorder="1" applyAlignment="1">
      <alignment vertical="center"/>
      <protection/>
    </xf>
    <xf numFmtId="49" fontId="2" fillId="0" borderId="0" xfId="0" applyNumberFormat="1" applyFont="1" applyFill="1" applyBorder="1" applyAlignment="1">
      <alignment horizontal="center" vertical="distributed"/>
    </xf>
    <xf numFmtId="49" fontId="2" fillId="0" borderId="5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5" xfId="125" applyFont="1" applyFill="1" applyBorder="1" applyAlignment="1">
      <alignment horizontal="left" vertical="center" wrapText="1"/>
      <protection/>
    </xf>
    <xf numFmtId="49" fontId="0" fillId="0" borderId="56" xfId="125" applyNumberFormat="1" applyFont="1" applyFill="1" applyBorder="1" applyAlignment="1">
      <alignment horizontal="center" vertical="center"/>
      <protection/>
    </xf>
    <xf numFmtId="49" fontId="5" fillId="0" borderId="0" xfId="125" applyNumberFormat="1" applyFont="1" applyFill="1" applyBorder="1" applyAlignment="1">
      <alignment horizontal="center" vertical="distributed"/>
      <protection/>
    </xf>
    <xf numFmtId="49" fontId="5" fillId="0" borderId="56" xfId="125" applyNumberFormat="1" applyFont="1" applyFill="1" applyBorder="1" applyAlignment="1">
      <alignment horizontal="center" vertical="center"/>
      <protection/>
    </xf>
    <xf numFmtId="49" fontId="5" fillId="0" borderId="0" xfId="125" applyNumberFormat="1" applyFont="1" applyFill="1" applyBorder="1" applyAlignment="1">
      <alignment horizontal="center" vertical="center"/>
      <protection/>
    </xf>
    <xf numFmtId="49" fontId="5" fillId="0" borderId="56" xfId="0" applyNumberFormat="1" applyFont="1" applyFill="1" applyBorder="1" applyAlignment="1">
      <alignment horizontal="center" vertical="center"/>
    </xf>
    <xf numFmtId="0" fontId="5" fillId="0" borderId="55" xfId="127" applyFont="1" applyFill="1" applyBorder="1" applyAlignment="1">
      <alignment vertical="top" wrapText="1"/>
      <protection/>
    </xf>
    <xf numFmtId="49" fontId="0" fillId="0" borderId="57" xfId="0" applyNumberFormat="1" applyFont="1" applyFill="1" applyBorder="1" applyAlignment="1">
      <alignment horizontal="center" vertical="distributed"/>
    </xf>
    <xf numFmtId="0" fontId="0" fillId="0" borderId="55" xfId="0" applyFont="1" applyFill="1" applyBorder="1" applyAlignment="1">
      <alignment horizontal="justify"/>
    </xf>
    <xf numFmtId="49" fontId="0" fillId="0" borderId="0" xfId="0" applyNumberFormat="1" applyFont="1" applyFill="1" applyBorder="1" applyAlignment="1">
      <alignment horizontal="center" vertical="distributed"/>
    </xf>
    <xf numFmtId="49" fontId="0" fillId="0" borderId="56" xfId="0" applyNumberFormat="1" applyFont="1" applyFill="1" applyBorder="1" applyAlignment="1">
      <alignment horizontal="center" vertical="center"/>
    </xf>
    <xf numFmtId="0" fontId="0" fillId="0" borderId="55" xfId="125" applyNumberFormat="1" applyFont="1" applyFill="1" applyBorder="1" applyAlignment="1">
      <alignment horizontal="left" vertical="center" wrapText="1"/>
      <protection/>
    </xf>
    <xf numFmtId="49" fontId="0" fillId="0" borderId="0" xfId="125" applyNumberFormat="1" applyFont="1" applyFill="1" applyBorder="1" applyAlignment="1">
      <alignment horizontal="center" vertical="distributed" wrapText="1"/>
      <protection/>
    </xf>
    <xf numFmtId="49" fontId="0" fillId="0" borderId="56" xfId="125" applyNumberFormat="1" applyFont="1" applyFill="1" applyBorder="1" applyAlignment="1">
      <alignment horizontal="center" vertical="center" wrapText="1"/>
      <protection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distributed"/>
    </xf>
    <xf numFmtId="0" fontId="0" fillId="0" borderId="59" xfId="125" applyFont="1" applyFill="1" applyBorder="1" applyAlignment="1">
      <alignment horizontal="left" vertical="center" wrapText="1"/>
      <protection/>
    </xf>
    <xf numFmtId="49" fontId="5" fillId="0" borderId="59" xfId="0" applyNumberFormat="1" applyFont="1" applyFill="1" applyBorder="1" applyAlignment="1">
      <alignment horizontal="center" vertical="distributed"/>
    </xf>
    <xf numFmtId="49" fontId="0" fillId="0" borderId="60" xfId="0" applyNumberFormat="1" applyFont="1" applyFill="1" applyBorder="1" applyAlignment="1">
      <alignment horizontal="center" vertical="distributed"/>
    </xf>
    <xf numFmtId="49" fontId="0" fillId="0" borderId="61" xfId="0" applyNumberFormat="1" applyFont="1" applyFill="1" applyBorder="1" applyAlignment="1">
      <alignment horizontal="center" vertical="distributed"/>
    </xf>
    <xf numFmtId="49" fontId="0" fillId="0" borderId="61" xfId="125" applyNumberFormat="1" applyFont="1" applyFill="1" applyBorder="1" applyAlignment="1">
      <alignment horizontal="center" vertical="distributed"/>
      <protection/>
    </xf>
    <xf numFmtId="49" fontId="5" fillId="0" borderId="61" xfId="125" applyNumberFormat="1" applyFont="1" applyFill="1" applyBorder="1" applyAlignment="1">
      <alignment horizontal="center" vertical="distributed"/>
      <protection/>
    </xf>
    <xf numFmtId="49" fontId="5" fillId="0" borderId="62" xfId="125" applyNumberFormat="1" applyFont="1" applyFill="1" applyBorder="1" applyAlignment="1">
      <alignment horizontal="center" vertical="center"/>
      <protection/>
    </xf>
    <xf numFmtId="0" fontId="2" fillId="0" borderId="63" xfId="0" applyFont="1" applyFill="1" applyBorder="1" applyAlignment="1">
      <alignment horizontal="left" wrapText="1"/>
    </xf>
    <xf numFmtId="49" fontId="2" fillId="0" borderId="63" xfId="0" applyNumberFormat="1" applyFont="1" applyFill="1" applyBorder="1" applyAlignment="1">
      <alignment horizontal="center" vertical="distributed"/>
    </xf>
    <xf numFmtId="0" fontId="2" fillId="0" borderId="53" xfId="0" applyFont="1" applyFill="1" applyBorder="1" applyAlignment="1">
      <alignment horizontal="center" vertical="distributed"/>
    </xf>
    <xf numFmtId="0" fontId="2" fillId="0" borderId="47" xfId="0" applyFont="1" applyFill="1" applyBorder="1" applyAlignment="1">
      <alignment horizontal="center" vertical="distributed"/>
    </xf>
    <xf numFmtId="0" fontId="2" fillId="0" borderId="40" xfId="0" applyFont="1" applyFill="1" applyBorder="1" applyAlignment="1">
      <alignment horizontal="center" vertical="distributed"/>
    </xf>
    <xf numFmtId="0" fontId="2" fillId="0" borderId="46" xfId="0" applyFont="1" applyFill="1" applyBorder="1" applyAlignment="1">
      <alignment horizontal="center" vertical="distributed"/>
    </xf>
    <xf numFmtId="49" fontId="0" fillId="0" borderId="46" xfId="125" applyNumberFormat="1" applyFont="1" applyFill="1" applyBorder="1" applyAlignment="1">
      <alignment horizontal="center" vertical="distributed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/>
    </xf>
    <xf numFmtId="49" fontId="0" fillId="0" borderId="58" xfId="0" applyNumberFormat="1" applyFont="1" applyFill="1" applyBorder="1" applyAlignment="1">
      <alignment horizontal="center" vertical="distributed"/>
    </xf>
    <xf numFmtId="49" fontId="0" fillId="0" borderId="56" xfId="0" applyNumberFormat="1" applyFont="1" applyFill="1" applyBorder="1" applyAlignment="1">
      <alignment horizontal="center" vertical="distributed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distributed"/>
    </xf>
    <xf numFmtId="49" fontId="0" fillId="0" borderId="56" xfId="125" applyNumberFormat="1" applyFont="1" applyFill="1" applyBorder="1" applyAlignment="1">
      <alignment horizontal="center" vertical="distributed" wrapText="1"/>
      <protection/>
    </xf>
    <xf numFmtId="49" fontId="0" fillId="0" borderId="0" xfId="125" applyNumberFormat="1" applyFont="1" applyFill="1" applyBorder="1" applyAlignment="1">
      <alignment horizontal="center" vertical="center" wrapText="1"/>
      <protection/>
    </xf>
    <xf numFmtId="49" fontId="5" fillId="0" borderId="58" xfId="0" applyNumberFormat="1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125" applyNumberFormat="1" applyFont="1" applyFill="1" applyBorder="1" applyAlignment="1">
      <alignment horizontal="center" vertical="center"/>
      <protection/>
    </xf>
    <xf numFmtId="49" fontId="5" fillId="0" borderId="56" xfId="125" applyNumberFormat="1" applyFont="1" applyFill="1" applyBorder="1" applyAlignment="1">
      <alignment horizontal="center" vertical="distributed"/>
      <protection/>
    </xf>
    <xf numFmtId="49" fontId="0" fillId="0" borderId="59" xfId="0" applyNumberFormat="1" applyFont="1" applyFill="1" applyBorder="1" applyAlignment="1">
      <alignment horizontal="center" vertical="distributed"/>
    </xf>
    <xf numFmtId="49" fontId="5" fillId="0" borderId="62" xfId="125" applyNumberFormat="1" applyFont="1" applyFill="1" applyBorder="1" applyAlignment="1">
      <alignment horizontal="center" vertical="distributed"/>
      <protection/>
    </xf>
    <xf numFmtId="49" fontId="5" fillId="0" borderId="61" xfId="125" applyNumberFormat="1" applyFont="1" applyFill="1" applyBorder="1" applyAlignment="1">
      <alignment horizontal="center" vertical="distributed"/>
      <protection/>
    </xf>
    <xf numFmtId="49" fontId="0" fillId="0" borderId="64" xfId="125" applyNumberFormat="1" applyFont="1" applyFill="1" applyBorder="1" applyAlignment="1">
      <alignment horizontal="center" vertical="distributed"/>
      <protection/>
    </xf>
    <xf numFmtId="49" fontId="5" fillId="0" borderId="61" xfId="125" applyNumberFormat="1" applyFont="1" applyFill="1" applyBorder="1" applyAlignment="1">
      <alignment horizontal="center" vertical="center"/>
      <protection/>
    </xf>
    <xf numFmtId="0" fontId="2" fillId="0" borderId="55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 vertical="distributed"/>
    </xf>
    <xf numFmtId="0" fontId="2" fillId="0" borderId="57" xfId="0" applyFont="1" applyFill="1" applyBorder="1" applyAlignment="1">
      <alignment horizontal="center" vertical="distributed"/>
    </xf>
    <xf numFmtId="0" fontId="2" fillId="0" borderId="56" xfId="0" applyFont="1" applyFill="1" applyBorder="1" applyAlignment="1">
      <alignment horizontal="center" vertical="distributed"/>
    </xf>
    <xf numFmtId="0" fontId="0" fillId="0" borderId="55" xfId="0" applyFont="1" applyFill="1" applyBorder="1" applyAlignment="1">
      <alignment horizontal="center" vertical="distributed"/>
    </xf>
    <xf numFmtId="49" fontId="0" fillId="0" borderId="57" xfId="0" applyNumberFormat="1" applyFont="1" applyFill="1" applyBorder="1" applyAlignment="1">
      <alignment horizontal="center" vertical="distributed"/>
    </xf>
    <xf numFmtId="49" fontId="0" fillId="0" borderId="56" xfId="0" applyNumberFormat="1" applyFont="1" applyFill="1" applyBorder="1" applyAlignment="1">
      <alignment horizontal="center" vertical="distributed"/>
    </xf>
    <xf numFmtId="49" fontId="0" fillId="0" borderId="56" xfId="125" applyNumberFormat="1" applyFont="1" applyFill="1" applyBorder="1" applyAlignment="1">
      <alignment horizontal="center" vertical="distributed" wrapText="1"/>
      <protection/>
    </xf>
    <xf numFmtId="49" fontId="0" fillId="0" borderId="0" xfId="125" applyNumberFormat="1" applyFont="1" applyFill="1" applyBorder="1" applyAlignment="1">
      <alignment horizontal="center" vertical="distributed" wrapText="1"/>
      <protection/>
    </xf>
    <xf numFmtId="49" fontId="0" fillId="0" borderId="0" xfId="125" applyNumberFormat="1" applyFont="1" applyFill="1" applyBorder="1" applyAlignment="1">
      <alignment horizontal="center" vertical="distributed"/>
      <protection/>
    </xf>
    <xf numFmtId="49" fontId="0" fillId="0" borderId="58" xfId="125" applyNumberFormat="1" applyFont="1" applyFill="1" applyBorder="1" applyAlignment="1">
      <alignment horizontal="center" vertical="distributed"/>
      <protection/>
    </xf>
    <xf numFmtId="49" fontId="0" fillId="0" borderId="0" xfId="125" applyNumberFormat="1" applyFont="1" applyFill="1" applyBorder="1" applyAlignment="1">
      <alignment horizontal="center" vertical="center" wrapText="1"/>
      <protection/>
    </xf>
    <xf numFmtId="49" fontId="0" fillId="0" borderId="56" xfId="125" applyNumberFormat="1" applyFont="1" applyFill="1" applyBorder="1" applyAlignment="1">
      <alignment horizontal="center" vertical="distributed"/>
      <protection/>
    </xf>
    <xf numFmtId="49" fontId="0" fillId="0" borderId="0" xfId="125" applyNumberFormat="1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5" xfId="0" applyFont="1" applyFill="1" applyBorder="1" applyAlignment="1">
      <alignment horizontal="center" vertical="distributed"/>
    </xf>
    <xf numFmtId="0" fontId="0" fillId="0" borderId="55" xfId="125" applyFont="1" applyFill="1" applyBorder="1" applyAlignment="1">
      <alignment horizontal="left" vertical="distributed"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distributed"/>
    </xf>
    <xf numFmtId="49" fontId="5" fillId="0" borderId="62" xfId="0" applyNumberFormat="1" applyFont="1" applyFill="1" applyBorder="1" applyAlignment="1">
      <alignment horizontal="center" vertical="distributed"/>
    </xf>
    <xf numFmtId="49" fontId="0" fillId="0" borderId="62" xfId="125" applyNumberFormat="1" applyFont="1" applyFill="1" applyBorder="1" applyAlignment="1">
      <alignment horizontal="center" vertical="distributed"/>
      <protection/>
    </xf>
    <xf numFmtId="49" fontId="0" fillId="0" borderId="61" xfId="125" applyNumberFormat="1" applyFont="1" applyFill="1" applyBorder="1" applyAlignment="1">
      <alignment horizontal="center" vertical="center"/>
      <protection/>
    </xf>
    <xf numFmtId="0" fontId="2" fillId="0" borderId="55" xfId="0" applyFont="1" applyFill="1" applyBorder="1" applyAlignment="1">
      <alignment wrapText="1"/>
    </xf>
    <xf numFmtId="49" fontId="6" fillId="0" borderId="57" xfId="0" applyNumberFormat="1" applyFont="1" applyFill="1" applyBorder="1" applyAlignment="1">
      <alignment horizontal="center" vertical="distributed"/>
    </xf>
    <xf numFmtId="49" fontId="6" fillId="0" borderId="56" xfId="0" applyNumberFormat="1" applyFont="1" applyFill="1" applyBorder="1" applyAlignment="1">
      <alignment horizontal="center" vertical="distributed"/>
    </xf>
    <xf numFmtId="49" fontId="6" fillId="0" borderId="0" xfId="0" applyNumberFormat="1" applyFont="1" applyFill="1" applyBorder="1" applyAlignment="1">
      <alignment horizontal="center" vertical="distributed"/>
    </xf>
    <xf numFmtId="49" fontId="6" fillId="0" borderId="58" xfId="0" applyNumberFormat="1" applyFont="1" applyFill="1" applyBorder="1" applyAlignment="1">
      <alignment horizontal="center" vertical="distributed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 applyProtection="1">
      <alignment horizontal="center" vertical="distributed"/>
      <protection hidden="1"/>
    </xf>
    <xf numFmtId="49" fontId="6" fillId="0" borderId="40" xfId="0" applyNumberFormat="1" applyFont="1" applyFill="1" applyBorder="1" applyAlignment="1">
      <alignment horizontal="center" vertical="distributed"/>
    </xf>
    <xf numFmtId="49" fontId="6" fillId="0" borderId="53" xfId="0" applyNumberFormat="1" applyFont="1" applyFill="1" applyBorder="1" applyAlignment="1">
      <alignment horizontal="center" vertical="distributed"/>
    </xf>
    <xf numFmtId="49" fontId="6" fillId="0" borderId="46" xfId="0" applyNumberFormat="1" applyFont="1" applyFill="1" applyBorder="1" applyAlignment="1">
      <alignment horizontal="center" vertical="distributed"/>
    </xf>
    <xf numFmtId="49" fontId="6" fillId="0" borderId="47" xfId="0" applyNumberFormat="1" applyFont="1" applyFill="1" applyBorder="1" applyAlignment="1">
      <alignment horizontal="center" vertical="distributed"/>
    </xf>
    <xf numFmtId="49" fontId="5" fillId="0" borderId="56" xfId="0" applyNumberFormat="1" applyFont="1" applyFill="1" applyBorder="1" applyAlignment="1" applyProtection="1">
      <alignment horizontal="center" vertical="distributed"/>
      <protection hidden="1"/>
    </xf>
    <xf numFmtId="49" fontId="5" fillId="0" borderId="55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 applyProtection="1">
      <alignment horizontal="center"/>
      <protection hidden="1"/>
    </xf>
    <xf numFmtId="49" fontId="5" fillId="0" borderId="5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55" xfId="125" applyFont="1" applyFill="1" applyBorder="1" applyAlignment="1">
      <alignment wrapText="1"/>
      <protection/>
    </xf>
    <xf numFmtId="49" fontId="5" fillId="0" borderId="56" xfId="0" applyNumberFormat="1" applyFont="1" applyFill="1" applyBorder="1" applyAlignment="1">
      <alignment vertical="distributed"/>
    </xf>
    <xf numFmtId="49" fontId="5" fillId="0" borderId="0" xfId="0" applyNumberFormat="1" applyFont="1" applyFill="1" applyBorder="1" applyAlignment="1">
      <alignment vertical="distributed"/>
    </xf>
    <xf numFmtId="49" fontId="0" fillId="0" borderId="61" xfId="125" applyNumberFormat="1" applyFont="1" applyFill="1" applyBorder="1" applyAlignment="1">
      <alignment horizontal="center" vertical="distributed" wrapText="1"/>
      <protection/>
    </xf>
    <xf numFmtId="0" fontId="0" fillId="0" borderId="59" xfId="0" applyFont="1" applyFill="1" applyBorder="1" applyAlignment="1">
      <alignment horizontal="center" vertical="distributed"/>
    </xf>
    <xf numFmtId="49" fontId="0" fillId="0" borderId="62" xfId="0" applyNumberFormat="1" applyFont="1" applyFill="1" applyBorder="1" applyAlignment="1">
      <alignment horizontal="center" vertical="distributed"/>
    </xf>
    <xf numFmtId="0" fontId="2" fillId="0" borderId="30" xfId="0" applyFont="1" applyFill="1" applyBorder="1" applyAlignment="1">
      <alignment/>
    </xf>
    <xf numFmtId="49" fontId="5" fillId="0" borderId="65" xfId="0" applyNumberFormat="1" applyFont="1" applyFill="1" applyBorder="1" applyAlignment="1">
      <alignment horizontal="center" vertical="distributed"/>
    </xf>
    <xf numFmtId="0" fontId="0" fillId="0" borderId="66" xfId="0" applyFont="1" applyFill="1" applyBorder="1" applyAlignment="1">
      <alignment horizontal="center" vertical="center"/>
    </xf>
    <xf numFmtId="0" fontId="40" fillId="0" borderId="56" xfId="125" applyFont="1" applyFill="1" applyBorder="1" applyAlignment="1">
      <alignment horizontal="left" vertical="center" wrapText="1"/>
      <protection/>
    </xf>
    <xf numFmtId="49" fontId="2" fillId="0" borderId="56" xfId="125" applyNumberFormat="1" applyFont="1" applyFill="1" applyBorder="1" applyAlignment="1">
      <alignment horizontal="center" vertical="center" wrapText="1"/>
      <protection/>
    </xf>
    <xf numFmtId="49" fontId="2" fillId="0" borderId="0" xfId="125" applyNumberFormat="1" applyFont="1" applyFill="1" applyBorder="1" applyAlignment="1">
      <alignment horizontal="center" vertical="center" wrapText="1"/>
      <protection/>
    </xf>
    <xf numFmtId="49" fontId="2" fillId="0" borderId="58" xfId="125" applyNumberFormat="1" applyFont="1" applyFill="1" applyBorder="1" applyAlignment="1">
      <alignment horizontal="center" vertical="center" wrapText="1"/>
      <protection/>
    </xf>
    <xf numFmtId="195" fontId="2" fillId="0" borderId="57" xfId="125" applyNumberFormat="1" applyFont="1" applyFill="1" applyBorder="1" applyAlignment="1">
      <alignment vertical="center"/>
      <protection/>
    </xf>
    <xf numFmtId="0" fontId="0" fillId="0" borderId="56" xfId="0" applyFont="1" applyFill="1" applyBorder="1" applyAlignment="1">
      <alignment wrapText="1"/>
    </xf>
    <xf numFmtId="0" fontId="0" fillId="0" borderId="56" xfId="0" applyFont="1" applyFill="1" applyBorder="1" applyAlignment="1">
      <alignment horizontal="justify"/>
    </xf>
    <xf numFmtId="195" fontId="0" fillId="0" borderId="57" xfId="0" applyNumberFormat="1" applyFont="1" applyFill="1" applyBorder="1" applyAlignment="1">
      <alignment vertical="center"/>
    </xf>
    <xf numFmtId="49" fontId="2" fillId="0" borderId="58" xfId="125" applyNumberFormat="1" applyFont="1" applyFill="1" applyBorder="1" applyAlignment="1">
      <alignment horizontal="center" vertical="distributed"/>
      <protection/>
    </xf>
    <xf numFmtId="0" fontId="0" fillId="0" borderId="56" xfId="125" applyFont="1" applyFill="1" applyBorder="1" applyAlignment="1">
      <alignment horizontal="left" vertical="distributed" wrapText="1"/>
      <protection/>
    </xf>
    <xf numFmtId="0" fontId="0" fillId="0" borderId="62" xfId="0" applyFont="1" applyFill="1" applyBorder="1" applyAlignment="1">
      <alignment horizontal="left" vertical="center" wrapText="1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195" fontId="0" fillId="0" borderId="60" xfId="0" applyNumberFormat="1" applyFont="1" applyFill="1" applyBorder="1" applyAlignment="1">
      <alignment vertical="center"/>
    </xf>
    <xf numFmtId="0" fontId="40" fillId="0" borderId="40" xfId="125" applyNumberFormat="1" applyFont="1" applyFill="1" applyBorder="1" applyAlignment="1">
      <alignment horizontal="left" vertical="center" wrapText="1"/>
      <protection/>
    </xf>
    <xf numFmtId="49" fontId="2" fillId="0" borderId="40" xfId="125" applyNumberFormat="1" applyFont="1" applyFill="1" applyBorder="1" applyAlignment="1">
      <alignment horizontal="center" vertical="distributed"/>
      <protection/>
    </xf>
    <xf numFmtId="49" fontId="2" fillId="0" borderId="46" xfId="125" applyNumberFormat="1" applyFont="1" applyFill="1" applyBorder="1" applyAlignment="1">
      <alignment horizontal="center" vertical="distributed"/>
      <protection/>
    </xf>
    <xf numFmtId="49" fontId="2" fillId="0" borderId="47" xfId="125" applyNumberFormat="1" applyFont="1" applyFill="1" applyBorder="1" applyAlignment="1">
      <alignment horizontal="center" vertical="distributed"/>
      <protection/>
    </xf>
    <xf numFmtId="195" fontId="2" fillId="0" borderId="53" xfId="0" applyNumberFormat="1" applyFont="1" applyFill="1" applyBorder="1" applyAlignment="1">
      <alignment vertical="center"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125" applyNumberFormat="1" applyFont="1" applyFill="1" applyBorder="1" applyAlignment="1">
      <alignment horizontal="left" vertical="center" wrapText="1"/>
      <protection/>
    </xf>
    <xf numFmtId="0" fontId="40" fillId="0" borderId="56" xfId="125" applyNumberFormat="1" applyFont="1" applyFill="1" applyBorder="1" applyAlignment="1">
      <alignment horizontal="left" vertical="center" wrapText="1"/>
      <protection/>
    </xf>
    <xf numFmtId="49" fontId="2" fillId="0" borderId="40" xfId="125" applyNumberFormat="1" applyFont="1" applyFill="1" applyBorder="1" applyAlignment="1">
      <alignment horizontal="center" vertical="center" wrapText="1"/>
      <protection/>
    </xf>
    <xf numFmtId="49" fontId="2" fillId="0" borderId="46" xfId="125" applyNumberFormat="1" applyFont="1" applyFill="1" applyBorder="1" applyAlignment="1">
      <alignment horizontal="center" vertical="center" wrapText="1"/>
      <protection/>
    </xf>
    <xf numFmtId="49" fontId="2" fillId="0" borderId="46" xfId="125" applyNumberFormat="1" applyFont="1" applyFill="1" applyBorder="1" applyAlignment="1">
      <alignment horizontal="center" vertical="center"/>
      <protection/>
    </xf>
    <xf numFmtId="49" fontId="0" fillId="0" borderId="40" xfId="125" applyNumberFormat="1" applyFont="1" applyFill="1" applyBorder="1" applyAlignment="1">
      <alignment horizontal="center" vertical="center" wrapText="1"/>
      <protection/>
    </xf>
    <xf numFmtId="0" fontId="0" fillId="0" borderId="40" xfId="125" applyFont="1" applyFill="1" applyBorder="1" applyAlignment="1">
      <alignment horizontal="left" vertical="center" wrapText="1"/>
      <protection/>
    </xf>
    <xf numFmtId="49" fontId="5" fillId="0" borderId="40" xfId="125" applyNumberFormat="1" applyFont="1" applyFill="1" applyBorder="1" applyAlignment="1">
      <alignment horizontal="center" vertical="center"/>
      <protection/>
    </xf>
    <xf numFmtId="49" fontId="5" fillId="0" borderId="46" xfId="125" applyNumberFormat="1" applyFont="1" applyFill="1" applyBorder="1" applyAlignment="1">
      <alignment horizontal="center" vertical="center"/>
      <protection/>
    </xf>
    <xf numFmtId="49" fontId="5" fillId="0" borderId="46" xfId="125" applyNumberFormat="1" applyFont="1" applyFill="1" applyBorder="1" applyAlignment="1">
      <alignment horizontal="center" vertical="center"/>
      <protection/>
    </xf>
    <xf numFmtId="49" fontId="5" fillId="0" borderId="47" xfId="125" applyNumberFormat="1" applyFont="1" applyFill="1" applyBorder="1" applyAlignment="1">
      <alignment horizontal="center" vertical="center"/>
      <protection/>
    </xf>
    <xf numFmtId="195" fontId="0" fillId="0" borderId="53" xfId="0" applyNumberFormat="1" applyFont="1" applyFill="1" applyBorder="1" applyAlignment="1">
      <alignment vertical="center"/>
    </xf>
    <xf numFmtId="0" fontId="0" fillId="0" borderId="62" xfId="125" applyFont="1" applyFill="1" applyBorder="1" applyAlignment="1">
      <alignment horizontal="left" vertical="center" wrapText="1"/>
      <protection/>
    </xf>
    <xf numFmtId="49" fontId="5" fillId="0" borderId="62" xfId="125" applyNumberFormat="1" applyFont="1" applyFill="1" applyBorder="1" applyAlignment="1">
      <alignment horizontal="center" vertical="center"/>
      <protection/>
    </xf>
    <xf numFmtId="49" fontId="5" fillId="0" borderId="61" xfId="125" applyNumberFormat="1" applyFont="1" applyFill="1" applyBorder="1" applyAlignment="1">
      <alignment horizontal="center" vertical="center"/>
      <protection/>
    </xf>
    <xf numFmtId="195" fontId="0" fillId="0" borderId="60" xfId="125" applyNumberFormat="1" applyFont="1" applyFill="1" applyBorder="1" applyAlignment="1">
      <alignment vertical="center"/>
      <protection/>
    </xf>
    <xf numFmtId="0" fontId="40" fillId="0" borderId="40" xfId="125" applyFont="1" applyFill="1" applyBorder="1" applyAlignment="1">
      <alignment wrapText="1"/>
      <protection/>
    </xf>
    <xf numFmtId="49" fontId="2" fillId="0" borderId="40" xfId="125" applyNumberFormat="1" applyFont="1" applyFill="1" applyBorder="1">
      <alignment/>
      <protection/>
    </xf>
    <xf numFmtId="195" fontId="2" fillId="0" borderId="53" xfId="125" applyNumberFormat="1" applyFont="1" applyFill="1" applyBorder="1" applyAlignment="1">
      <alignment vertical="center"/>
      <protection/>
    </xf>
    <xf numFmtId="0" fontId="0" fillId="0" borderId="61" xfId="125" applyFont="1" applyFill="1" applyBorder="1" applyAlignment="1">
      <alignment horizontal="center" vertical="distributed"/>
      <protection/>
    </xf>
    <xf numFmtId="180" fontId="0" fillId="0" borderId="60" xfId="125" applyNumberFormat="1" applyFont="1" applyFill="1" applyBorder="1" applyAlignment="1">
      <alignment/>
      <protection/>
    </xf>
    <xf numFmtId="0" fontId="40" fillId="0" borderId="57" xfId="125" applyNumberFormat="1" applyFont="1" applyFill="1" applyBorder="1" applyAlignment="1">
      <alignment horizontal="left" vertical="center" wrapText="1"/>
      <protection/>
    </xf>
    <xf numFmtId="0" fontId="2" fillId="0" borderId="57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95" fontId="2" fillId="0" borderId="57" xfId="0" applyNumberFormat="1" applyFont="1" applyFill="1" applyBorder="1" applyAlignment="1">
      <alignment vertical="center"/>
    </xf>
    <xf numFmtId="0" fontId="0" fillId="0" borderId="57" xfId="125" applyFont="1" applyFill="1" applyBorder="1" applyAlignment="1">
      <alignment horizontal="left" vertical="center" wrapText="1"/>
      <protection/>
    </xf>
    <xf numFmtId="0" fontId="0" fillId="0" borderId="57" xfId="0" applyFont="1" applyFill="1" applyBorder="1" applyAlignment="1">
      <alignment horizontal="left" vertical="center" wrapText="1"/>
    </xf>
    <xf numFmtId="0" fontId="0" fillId="0" borderId="60" xfId="125" applyFont="1" applyFill="1" applyBorder="1" applyAlignment="1">
      <alignment horizontal="left" vertical="center" wrapText="1"/>
      <protection/>
    </xf>
    <xf numFmtId="49" fontId="0" fillId="0" borderId="40" xfId="0" applyNumberFormat="1" applyFont="1" applyFill="1" applyBorder="1" applyAlignment="1">
      <alignment horizontal="center" vertical="center"/>
    </xf>
    <xf numFmtId="49" fontId="2" fillId="0" borderId="56" xfId="125" applyNumberFormat="1" applyFont="1" applyFill="1" applyBorder="1" applyAlignment="1">
      <alignment horizontal="center" vertical="center"/>
      <protection/>
    </xf>
    <xf numFmtId="49" fontId="0" fillId="0" borderId="62" xfId="125" applyNumberFormat="1" applyFont="1" applyFill="1" applyBorder="1" applyAlignment="1">
      <alignment horizontal="center" vertical="center"/>
      <protection/>
    </xf>
    <xf numFmtId="49" fontId="0" fillId="0" borderId="64" xfId="125" applyNumberFormat="1" applyFont="1" applyFill="1" applyBorder="1" applyAlignment="1">
      <alignment horizontal="center" vertical="center"/>
      <protection/>
    </xf>
    <xf numFmtId="49" fontId="2" fillId="0" borderId="40" xfId="125" applyNumberFormat="1" applyFont="1" applyFill="1" applyBorder="1" applyAlignment="1">
      <alignment horizontal="center" vertical="center"/>
      <protection/>
    </xf>
    <xf numFmtId="49" fontId="0" fillId="0" borderId="58" xfId="125" applyNumberFormat="1" applyFont="1" applyFill="1" applyBorder="1" applyAlignment="1">
      <alignment horizontal="center" vertical="center"/>
      <protection/>
    </xf>
    <xf numFmtId="0" fontId="40" fillId="0" borderId="57" xfId="125" applyFont="1" applyFill="1" applyBorder="1" applyAlignment="1">
      <alignment horizontal="left" vertical="center" wrapText="1"/>
      <protection/>
    </xf>
    <xf numFmtId="0" fontId="0" fillId="0" borderId="60" xfId="0" applyFont="1" applyFill="1" applyBorder="1" applyAlignment="1">
      <alignment horizontal="left" vertical="center" wrapText="1"/>
    </xf>
    <xf numFmtId="0" fontId="0" fillId="0" borderId="53" xfId="125" applyFont="1" applyFill="1" applyBorder="1" applyAlignment="1">
      <alignment horizontal="left" vertical="center" wrapText="1"/>
      <protection/>
    </xf>
    <xf numFmtId="49" fontId="0" fillId="0" borderId="40" xfId="125" applyNumberFormat="1" applyFont="1" applyFill="1" applyBorder="1" applyAlignment="1">
      <alignment horizontal="center" vertical="center"/>
      <protection/>
    </xf>
    <xf numFmtId="49" fontId="0" fillId="0" borderId="46" xfId="125" applyNumberFormat="1" applyFont="1" applyFill="1" applyBorder="1" applyAlignment="1">
      <alignment horizontal="center" vertical="center"/>
      <protection/>
    </xf>
    <xf numFmtId="49" fontId="0" fillId="0" borderId="47" xfId="125" applyNumberFormat="1" applyFont="1" applyFill="1" applyBorder="1" applyAlignment="1">
      <alignment horizontal="center" vertical="center"/>
      <protection/>
    </xf>
    <xf numFmtId="195" fontId="0" fillId="0" borderId="53" xfId="125" applyNumberFormat="1" applyFont="1" applyFill="1" applyBorder="1" applyAlignment="1">
      <alignment vertical="center"/>
      <protection/>
    </xf>
    <xf numFmtId="0" fontId="5" fillId="0" borderId="57" xfId="0" applyFont="1" applyFill="1" applyBorder="1" applyAlignment="1" applyProtection="1">
      <alignment horizontal="left" vertical="center" wrapText="1"/>
      <protection locked="0"/>
    </xf>
    <xf numFmtId="0" fontId="40" fillId="0" borderId="57" xfId="0" applyFont="1" applyFill="1" applyBorder="1" applyAlignment="1">
      <alignment horizontal="left" vertical="center" wrapText="1"/>
    </xf>
    <xf numFmtId="49" fontId="5" fillId="0" borderId="40" xfId="125" applyNumberFormat="1" applyFont="1" applyFill="1" applyBorder="1" applyAlignment="1">
      <alignment horizontal="center" vertical="center"/>
      <protection/>
    </xf>
    <xf numFmtId="49" fontId="6" fillId="0" borderId="0" xfId="125" applyNumberFormat="1" applyFont="1" applyFill="1" applyBorder="1" applyAlignment="1">
      <alignment horizontal="center" vertical="center"/>
      <protection/>
    </xf>
    <xf numFmtId="49" fontId="2" fillId="0" borderId="0" xfId="125" applyNumberFormat="1" applyFont="1" applyFill="1" applyBorder="1" applyAlignment="1">
      <alignment horizontal="center" vertical="distributed"/>
      <protection/>
    </xf>
    <xf numFmtId="0" fontId="0" fillId="0" borderId="40" xfId="0" applyFont="1" applyFill="1" applyBorder="1" applyAlignment="1">
      <alignment horizontal="left" vertical="center" wrapText="1"/>
    </xf>
    <xf numFmtId="0" fontId="2" fillId="0" borderId="56" xfId="125" applyFont="1" applyFill="1" applyBorder="1" applyAlignment="1">
      <alignment horizontal="left" vertical="center" wrapText="1"/>
      <protection/>
    </xf>
    <xf numFmtId="49" fontId="5" fillId="0" borderId="56" xfId="125" applyNumberFormat="1" applyFont="1" applyFill="1" applyBorder="1" applyAlignment="1">
      <alignment horizontal="center" vertical="center"/>
      <protection/>
    </xf>
    <xf numFmtId="49" fontId="2" fillId="0" borderId="47" xfId="125" applyNumberFormat="1" applyFont="1" applyFill="1" applyBorder="1" applyAlignment="1">
      <alignment vertical="center"/>
      <protection/>
    </xf>
    <xf numFmtId="49" fontId="2" fillId="0" borderId="58" xfId="125" applyNumberFormat="1" applyFont="1" applyFill="1" applyBorder="1" applyAlignment="1">
      <alignment horizontal="center" vertical="center"/>
      <protection/>
    </xf>
    <xf numFmtId="49" fontId="5" fillId="0" borderId="46" xfId="125" applyNumberFormat="1" applyFont="1" applyFill="1" applyBorder="1" applyAlignment="1">
      <alignment horizontal="center" vertical="distributed"/>
      <protection/>
    </xf>
    <xf numFmtId="49" fontId="5" fillId="0" borderId="46" xfId="125" applyNumberFormat="1" applyFont="1" applyFill="1" applyBorder="1" applyAlignment="1">
      <alignment horizontal="center" vertical="distributed"/>
      <protection/>
    </xf>
    <xf numFmtId="0" fontId="40" fillId="0" borderId="57" xfId="0" applyFont="1" applyFill="1" applyBorder="1" applyAlignment="1">
      <alignment wrapText="1"/>
    </xf>
    <xf numFmtId="49" fontId="0" fillId="0" borderId="40" xfId="0" applyNumberFormat="1" applyFont="1" applyFill="1" applyBorder="1" applyAlignment="1">
      <alignment horizontal="center" vertical="distributed"/>
    </xf>
    <xf numFmtId="49" fontId="0" fillId="0" borderId="46" xfId="0" applyNumberFormat="1" applyFont="1" applyFill="1" applyBorder="1" applyAlignment="1">
      <alignment horizontal="center" vertical="distributed"/>
    </xf>
    <xf numFmtId="49" fontId="6" fillId="0" borderId="56" xfId="125" applyNumberFormat="1" applyFont="1" applyFill="1" applyBorder="1" applyAlignment="1">
      <alignment horizontal="center" vertical="distributed"/>
      <protection/>
    </xf>
    <xf numFmtId="49" fontId="6" fillId="0" borderId="0" xfId="125" applyNumberFormat="1" applyFont="1" applyFill="1" applyBorder="1" applyAlignment="1">
      <alignment horizontal="center" vertical="distributed"/>
      <protection/>
    </xf>
    <xf numFmtId="49" fontId="6" fillId="0" borderId="0" xfId="125" applyNumberFormat="1" applyFont="1" applyFill="1" applyBorder="1" applyAlignment="1">
      <alignment horizontal="center" vertical="distributed"/>
      <protection/>
    </xf>
    <xf numFmtId="49" fontId="5" fillId="0" borderId="40" xfId="125" applyNumberFormat="1" applyFont="1" applyFill="1" applyBorder="1" applyAlignment="1">
      <alignment horizontal="center" vertical="distributed"/>
      <protection/>
    </xf>
    <xf numFmtId="49" fontId="0" fillId="0" borderId="47" xfId="125" applyNumberFormat="1" applyFont="1" applyFill="1" applyBorder="1" applyAlignment="1">
      <alignment horizontal="center" vertical="distributed"/>
      <protection/>
    </xf>
    <xf numFmtId="0" fontId="41" fillId="0" borderId="56" xfId="125" applyFont="1" applyFill="1" applyBorder="1" applyAlignment="1">
      <alignment horizontal="left" vertical="center" wrapText="1"/>
      <protection/>
    </xf>
    <xf numFmtId="49" fontId="12" fillId="0" borderId="56" xfId="125" applyNumberFormat="1" applyFont="1" applyFill="1" applyBorder="1" applyAlignment="1">
      <alignment horizontal="center" vertical="center" wrapText="1"/>
      <protection/>
    </xf>
    <xf numFmtId="49" fontId="12" fillId="0" borderId="0" xfId="125" applyNumberFormat="1" applyFont="1" applyFill="1" applyBorder="1" applyAlignment="1">
      <alignment horizontal="center" vertical="center" wrapText="1"/>
      <protection/>
    </xf>
    <xf numFmtId="0" fontId="12" fillId="0" borderId="0" xfId="125" applyFont="1" applyFill="1" applyBorder="1" applyAlignment="1">
      <alignment horizontal="center" vertical="center" wrapText="1"/>
      <protection/>
    </xf>
    <xf numFmtId="0" fontId="12" fillId="0" borderId="58" xfId="125" applyFont="1" applyFill="1" applyBorder="1" applyAlignment="1">
      <alignment horizontal="center" vertical="center" wrapText="1"/>
      <protection/>
    </xf>
    <xf numFmtId="0" fontId="2" fillId="0" borderId="57" xfId="125" applyNumberFormat="1" applyFont="1" applyFill="1" applyBorder="1" applyAlignment="1">
      <alignment horizontal="left" vertical="center" wrapText="1"/>
      <protection/>
    </xf>
    <xf numFmtId="0" fontId="0" fillId="0" borderId="57" xfId="0" applyFont="1" applyFill="1" applyBorder="1" applyAlignment="1">
      <alignment horizontal="justify"/>
    </xf>
    <xf numFmtId="0" fontId="40" fillId="0" borderId="40" xfId="125" applyFont="1" applyFill="1" applyBorder="1" applyAlignment="1">
      <alignment horizontal="left" vertical="center" wrapText="1"/>
      <protection/>
    </xf>
    <xf numFmtId="0" fontId="40" fillId="0" borderId="56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distributed"/>
    </xf>
    <xf numFmtId="49" fontId="2" fillId="0" borderId="46" xfId="0" applyNumberFormat="1" applyFont="1" applyFill="1" applyBorder="1" applyAlignment="1">
      <alignment horizontal="center" vertical="distributed"/>
    </xf>
    <xf numFmtId="0" fontId="0" fillId="0" borderId="53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wrapText="1"/>
    </xf>
    <xf numFmtId="0" fontId="0" fillId="0" borderId="61" xfId="0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49" fontId="2" fillId="0" borderId="56" xfId="125" applyNumberFormat="1" applyFont="1" applyFill="1" applyBorder="1" applyAlignment="1">
      <alignment horizontal="center" vertical="distributed"/>
      <protection/>
    </xf>
    <xf numFmtId="0" fontId="40" fillId="0" borderId="48" xfId="125" applyFont="1" applyFill="1" applyBorder="1" applyAlignment="1">
      <alignment horizontal="left" vertical="center" wrapText="1"/>
      <protection/>
    </xf>
    <xf numFmtId="195" fontId="2" fillId="0" borderId="48" xfId="125" applyNumberFormat="1" applyFont="1" applyFill="1" applyBorder="1" applyAlignment="1">
      <alignment vertical="center"/>
      <protection/>
    </xf>
    <xf numFmtId="0" fontId="40" fillId="0" borderId="53" xfId="125" applyNumberFormat="1" applyFont="1" applyFill="1" applyBorder="1" applyAlignment="1">
      <alignment horizontal="left" vertical="center" wrapText="1"/>
      <protection/>
    </xf>
    <xf numFmtId="0" fontId="2" fillId="0" borderId="55" xfId="125" applyFont="1" applyFill="1" applyBorder="1" applyAlignment="1">
      <alignment horizontal="left" vertical="center" wrapText="1"/>
      <protection/>
    </xf>
    <xf numFmtId="0" fontId="5" fillId="0" borderId="57" xfId="127" applyFont="1" applyFill="1" applyBorder="1" applyAlignment="1">
      <alignment vertical="top" wrapText="1"/>
      <protection/>
    </xf>
    <xf numFmtId="49" fontId="2" fillId="0" borderId="40" xfId="125" applyNumberFormat="1" applyFont="1" applyFill="1" applyBorder="1" applyAlignment="1">
      <alignment horizontal="center" vertical="distributed" wrapText="1"/>
      <protection/>
    </xf>
    <xf numFmtId="49" fontId="2" fillId="0" borderId="46" xfId="125" applyNumberFormat="1" applyFont="1" applyFill="1" applyBorder="1" applyAlignment="1">
      <alignment horizontal="center" vertical="distributed" wrapText="1"/>
      <protection/>
    </xf>
    <xf numFmtId="49" fontId="5" fillId="0" borderId="58" xfId="125" applyNumberFormat="1" applyFont="1" applyFill="1" applyBorder="1" applyAlignment="1">
      <alignment horizontal="center" vertical="distributed"/>
      <protection/>
    </xf>
    <xf numFmtId="49" fontId="5" fillId="0" borderId="67" xfId="0" applyNumberFormat="1" applyFont="1" applyFill="1" applyBorder="1" applyAlignment="1">
      <alignment horizontal="center" vertical="distributed"/>
    </xf>
    <xf numFmtId="49" fontId="0" fillId="0" borderId="61" xfId="0" applyNumberFormat="1" applyFont="1" applyFill="1" applyBorder="1" applyAlignment="1">
      <alignment horizontal="center" vertical="distributed"/>
    </xf>
    <xf numFmtId="0" fontId="42" fillId="0" borderId="0" xfId="0" applyFont="1" applyFill="1" applyBorder="1" applyAlignment="1">
      <alignment/>
    </xf>
    <xf numFmtId="49" fontId="43" fillId="0" borderId="0" xfId="0" applyNumberFormat="1" applyFont="1" applyFill="1" applyBorder="1" applyAlignment="1">
      <alignment horizontal="center" vertical="distributed"/>
    </xf>
    <xf numFmtId="49" fontId="40" fillId="0" borderId="0" xfId="0" applyNumberFormat="1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distributed"/>
    </xf>
    <xf numFmtId="2" fontId="40" fillId="0" borderId="0" xfId="0" applyNumberFormat="1" applyFont="1" applyFill="1" applyBorder="1" applyAlignment="1">
      <alignment horizontal="center" vertical="distributed"/>
    </xf>
    <xf numFmtId="49" fontId="7" fillId="0" borderId="0" xfId="0" applyNumberFormat="1" applyFont="1" applyFill="1" applyBorder="1" applyAlignment="1">
      <alignment horizontal="center" vertical="distributed"/>
    </xf>
    <xf numFmtId="0" fontId="40" fillId="0" borderId="0" xfId="0" applyFont="1" applyFill="1" applyBorder="1" applyAlignment="1">
      <alignment horizontal="center" vertical="distributed"/>
    </xf>
    <xf numFmtId="2" fontId="40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distributed"/>
    </xf>
    <xf numFmtId="0" fontId="40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wrapText="1"/>
    </xf>
    <xf numFmtId="49" fontId="6" fillId="0" borderId="56" xfId="125" applyNumberFormat="1" applyFont="1" applyFill="1" applyBorder="1" applyAlignment="1">
      <alignment horizontal="center" vertical="center"/>
      <protection/>
    </xf>
    <xf numFmtId="49" fontId="6" fillId="0" borderId="0" xfId="125" applyNumberFormat="1" applyFont="1" applyFill="1" applyBorder="1" applyAlignment="1">
      <alignment horizontal="center" vertical="center"/>
      <protection/>
    </xf>
    <xf numFmtId="49" fontId="6" fillId="0" borderId="56" xfId="125" applyNumberFormat="1" applyFont="1" applyFill="1" applyBorder="1" applyAlignment="1">
      <alignment horizontal="center" vertical="center"/>
      <protection/>
    </xf>
    <xf numFmtId="0" fontId="0" fillId="0" borderId="68" xfId="125" applyFont="1" applyFill="1" applyBorder="1" applyAlignment="1">
      <alignment horizontal="center" vertical="center" wrapText="1"/>
      <protection/>
    </xf>
    <xf numFmtId="49" fontId="8" fillId="0" borderId="24" xfId="125" applyNumberFormat="1" applyFont="1" applyFill="1" applyBorder="1" applyAlignment="1">
      <alignment horizontal="center" vertical="center" wrapText="1"/>
      <protection/>
    </xf>
    <xf numFmtId="49" fontId="6" fillId="0" borderId="40" xfId="0" applyNumberFormat="1" applyFont="1" applyFill="1" applyBorder="1" applyAlignment="1">
      <alignment horizontal="center" vertical="center"/>
    </xf>
    <xf numFmtId="195" fontId="0" fillId="0" borderId="58" xfId="125" applyNumberFormat="1" applyFont="1" applyFill="1" applyBorder="1" applyAlignment="1">
      <alignment vertical="center"/>
      <protection/>
    </xf>
    <xf numFmtId="49" fontId="0" fillId="0" borderId="57" xfId="0" applyNumberFormat="1" applyFont="1" applyFill="1" applyBorder="1" applyAlignment="1">
      <alignment horizontal="center" vertical="center"/>
    </xf>
    <xf numFmtId="49" fontId="5" fillId="0" borderId="57" xfId="125" applyNumberFormat="1" applyFont="1" applyFill="1" applyBorder="1" applyAlignment="1">
      <alignment horizontal="center" vertical="center"/>
      <protection/>
    </xf>
    <xf numFmtId="195" fontId="2" fillId="0" borderId="47" xfId="125" applyNumberFormat="1" applyFont="1" applyFill="1" applyBorder="1" applyAlignment="1">
      <alignment horizontal="center" vertical="center"/>
      <protection/>
    </xf>
    <xf numFmtId="195" fontId="0" fillId="0" borderId="58" xfId="125" applyNumberFormat="1" applyFont="1" applyFill="1" applyBorder="1" applyAlignment="1">
      <alignment horizontal="center" vertical="center"/>
      <protection/>
    </xf>
    <xf numFmtId="180" fontId="0" fillId="0" borderId="64" xfId="0" applyNumberFormat="1" applyFont="1" applyFill="1" applyBorder="1" applyAlignment="1">
      <alignment horizontal="center" vertical="distributed"/>
    </xf>
    <xf numFmtId="49" fontId="2" fillId="0" borderId="53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49" fontId="2" fillId="0" borderId="56" xfId="0" applyNumberFormat="1" applyFont="1" applyFill="1" applyBorder="1" applyAlignment="1">
      <alignment horizontal="center" vertical="distributed"/>
    </xf>
    <xf numFmtId="0" fontId="38" fillId="0" borderId="53" xfId="125" applyFont="1" applyFill="1" applyBorder="1" applyAlignment="1">
      <alignment horizontal="center" vertical="center" wrapText="1"/>
      <protection/>
    </xf>
    <xf numFmtId="0" fontId="41" fillId="0" borderId="57" xfId="125" applyFont="1" applyFill="1" applyBorder="1" applyAlignment="1">
      <alignment horizontal="left" vertical="center" wrapText="1"/>
      <protection/>
    </xf>
    <xf numFmtId="0" fontId="0" fillId="0" borderId="57" xfId="125" applyFont="1" applyFill="1" applyBorder="1" applyAlignment="1">
      <alignment horizontal="left" vertical="distributed" wrapText="1"/>
      <protection/>
    </xf>
    <xf numFmtId="195" fontId="6" fillId="0" borderId="69" xfId="0" applyNumberFormat="1" applyFont="1" applyFill="1" applyBorder="1" applyAlignment="1">
      <alignment horizontal="center" vertical="center"/>
    </xf>
    <xf numFmtId="195" fontId="6" fillId="0" borderId="25" xfId="0" applyNumberFormat="1" applyFont="1" applyFill="1" applyBorder="1" applyAlignment="1">
      <alignment horizontal="center" vertical="center"/>
    </xf>
    <xf numFmtId="195" fontId="2" fillId="0" borderId="25" xfId="0" applyNumberFormat="1" applyFont="1" applyFill="1" applyBorder="1" applyAlignment="1">
      <alignment horizontal="center" vertical="center"/>
    </xf>
    <xf numFmtId="195" fontId="6" fillId="0" borderId="25" xfId="0" applyNumberFormat="1" applyFont="1" applyFill="1" applyBorder="1" applyAlignment="1">
      <alignment horizontal="center" vertical="center"/>
    </xf>
    <xf numFmtId="195" fontId="6" fillId="0" borderId="27" xfId="0" applyNumberFormat="1" applyFont="1" applyFill="1" applyBorder="1" applyAlignment="1">
      <alignment horizontal="center" vertical="center"/>
    </xf>
    <xf numFmtId="0" fontId="0" fillId="0" borderId="57" xfId="125" applyNumberFormat="1" applyFont="1" applyFill="1" applyBorder="1" applyAlignment="1">
      <alignment horizontal="left" vertical="center" wrapText="1"/>
      <protection/>
    </xf>
    <xf numFmtId="0" fontId="5" fillId="34" borderId="27" xfId="0" applyFont="1" applyFill="1" applyBorder="1" applyAlignment="1">
      <alignment horizontal="center" vertical="distributed"/>
    </xf>
    <xf numFmtId="0" fontId="6" fillId="53" borderId="0" xfId="0" applyFont="1" applyFill="1" applyAlignment="1">
      <alignment/>
    </xf>
    <xf numFmtId="180" fontId="2" fillId="0" borderId="26" xfId="0" applyNumberFormat="1" applyFont="1" applyFill="1" applyBorder="1" applyAlignment="1">
      <alignment horizontal="right" vertical="distributed"/>
    </xf>
    <xf numFmtId="180" fontId="2" fillId="0" borderId="38" xfId="0" applyNumberFormat="1" applyFont="1" applyFill="1" applyBorder="1" applyAlignment="1">
      <alignment horizontal="right" vertical="distributed"/>
    </xf>
    <xf numFmtId="180" fontId="0" fillId="0" borderId="38" xfId="0" applyNumberFormat="1" applyFont="1" applyFill="1" applyBorder="1" applyAlignment="1">
      <alignment horizontal="right" vertical="distributed"/>
    </xf>
    <xf numFmtId="180" fontId="0" fillId="0" borderId="38" xfId="125" applyNumberFormat="1" applyFont="1" applyFill="1" applyBorder="1" applyAlignment="1">
      <alignment horizontal="right" vertical="distributed"/>
      <protection/>
    </xf>
    <xf numFmtId="180" fontId="0" fillId="0" borderId="70" xfId="125" applyNumberFormat="1" applyFont="1" applyFill="1" applyBorder="1" applyAlignment="1">
      <alignment horizontal="right" vertical="distributed"/>
      <protection/>
    </xf>
    <xf numFmtId="180" fontId="6" fillId="0" borderId="38" xfId="0" applyNumberFormat="1" applyFont="1" applyFill="1" applyBorder="1" applyAlignment="1">
      <alignment horizontal="right" vertical="distributed"/>
    </xf>
    <xf numFmtId="180" fontId="5" fillId="0" borderId="38" xfId="0" applyNumberFormat="1" applyFont="1" applyFill="1" applyBorder="1" applyAlignment="1">
      <alignment horizontal="right" vertical="distributed"/>
    </xf>
    <xf numFmtId="180" fontId="0" fillId="0" borderId="38" xfId="125" applyNumberFormat="1" applyFont="1" applyFill="1" applyBorder="1" applyAlignment="1">
      <alignment horizontal="right" vertical="distributed"/>
      <protection/>
    </xf>
    <xf numFmtId="180" fontId="5" fillId="0" borderId="38" xfId="0" applyNumberFormat="1" applyFont="1" applyFill="1" applyBorder="1" applyAlignment="1">
      <alignment horizontal="right" vertical="distributed"/>
    </xf>
    <xf numFmtId="180" fontId="6" fillId="0" borderId="71" xfId="0" applyNumberFormat="1" applyFont="1" applyFill="1" applyBorder="1" applyAlignment="1">
      <alignment horizontal="right" vertical="distributed"/>
    </xf>
    <xf numFmtId="0" fontId="0" fillId="0" borderId="59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6" xfId="125" applyFont="1" applyFill="1" applyBorder="1" applyAlignment="1">
      <alignment wrapText="1"/>
      <protection/>
    </xf>
    <xf numFmtId="49" fontId="0" fillId="0" borderId="40" xfId="125" applyNumberFormat="1" applyFont="1" applyFill="1" applyBorder="1" applyAlignment="1">
      <alignment horizontal="center" vertical="distributed"/>
      <protection/>
    </xf>
    <xf numFmtId="49" fontId="5" fillId="0" borderId="47" xfId="125" applyNumberFormat="1" applyFont="1" applyFill="1" applyBorder="1" applyAlignment="1">
      <alignment horizontal="center" vertical="distributed"/>
      <protection/>
    </xf>
    <xf numFmtId="191" fontId="39" fillId="0" borderId="27" xfId="0" applyNumberFormat="1" applyFont="1" applyFill="1" applyBorder="1" applyAlignment="1">
      <alignment horizontal="right" vertical="distributed"/>
    </xf>
    <xf numFmtId="0" fontId="0" fillId="53" borderId="0" xfId="0" applyFont="1" applyFill="1" applyBorder="1" applyAlignment="1">
      <alignment horizontal="center"/>
    </xf>
    <xf numFmtId="0" fontId="35" fillId="53" borderId="0" xfId="0" applyFont="1" applyFill="1" applyBorder="1" applyAlignment="1">
      <alignment/>
    </xf>
    <xf numFmtId="0" fontId="35" fillId="53" borderId="0" xfId="0" applyFont="1" applyFill="1" applyBorder="1" applyAlignment="1">
      <alignment horizontal="center"/>
    </xf>
    <xf numFmtId="0" fontId="0" fillId="53" borderId="0" xfId="0" applyFont="1" applyFill="1" applyBorder="1" applyAlignment="1">
      <alignment/>
    </xf>
    <xf numFmtId="49" fontId="72" fillId="0" borderId="58" xfId="125" applyNumberFormat="1" applyFont="1" applyFill="1" applyBorder="1" applyAlignment="1">
      <alignment horizontal="center" vertical="distributed"/>
      <protection/>
    </xf>
    <xf numFmtId="180" fontId="73" fillId="0" borderId="38" xfId="0" applyNumberFormat="1" applyFont="1" applyFill="1" applyBorder="1" applyAlignment="1">
      <alignment horizontal="right" vertical="distributed"/>
    </xf>
    <xf numFmtId="49" fontId="73" fillId="0" borderId="56" xfId="125" applyNumberFormat="1" applyFont="1" applyFill="1" applyBorder="1" applyAlignment="1">
      <alignment horizontal="center" vertical="center"/>
      <protection/>
    </xf>
    <xf numFmtId="195" fontId="72" fillId="0" borderId="57" xfId="125" applyNumberFormat="1" applyFont="1" applyFill="1" applyBorder="1" applyAlignment="1">
      <alignment vertical="center"/>
      <protection/>
    </xf>
    <xf numFmtId="49" fontId="72" fillId="0" borderId="0" xfId="125" applyNumberFormat="1" applyFont="1" applyFill="1" applyBorder="1" applyAlignment="1">
      <alignment horizontal="center" vertical="center"/>
      <protection/>
    </xf>
    <xf numFmtId="49" fontId="72" fillId="0" borderId="57" xfId="0" applyNumberFormat="1" applyFont="1" applyFill="1" applyBorder="1" applyAlignment="1">
      <alignment horizontal="center" vertical="distributed"/>
    </xf>
    <xf numFmtId="49" fontId="72" fillId="0" borderId="0" xfId="0" applyNumberFormat="1" applyFont="1" applyFill="1" applyBorder="1" applyAlignment="1">
      <alignment horizontal="center" vertical="distributed"/>
    </xf>
    <xf numFmtId="49" fontId="72" fillId="0" borderId="56" xfId="125" applyNumberFormat="1" applyFont="1" applyFill="1" applyBorder="1" applyAlignment="1">
      <alignment horizontal="center" vertical="distributed"/>
      <protection/>
    </xf>
    <xf numFmtId="49" fontId="72" fillId="0" borderId="0" xfId="125" applyNumberFormat="1" applyFont="1" applyFill="1" applyBorder="1" applyAlignment="1">
      <alignment horizontal="center" vertical="distributed"/>
      <protection/>
    </xf>
    <xf numFmtId="0" fontId="0" fillId="53" borderId="0" xfId="0" applyFont="1" applyFill="1" applyBorder="1" applyAlignment="1">
      <alignment horizontal="center" wrapText="1"/>
    </xf>
    <xf numFmtId="0" fontId="36" fillId="53" borderId="0" xfId="0" applyFont="1" applyFill="1" applyAlignment="1">
      <alignment horizontal="center" vertical="center" wrapText="1"/>
    </xf>
    <xf numFmtId="0" fontId="0" fillId="53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distributed"/>
    </xf>
    <xf numFmtId="0" fontId="0" fillId="53" borderId="0" xfId="0" applyFont="1" applyFill="1" applyBorder="1" applyAlignment="1">
      <alignment horizontal="right"/>
    </xf>
    <xf numFmtId="0" fontId="34" fillId="34" borderId="72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distributed"/>
    </xf>
    <xf numFmtId="0" fontId="0" fillId="34" borderId="29" xfId="0" applyFont="1" applyFill="1" applyBorder="1" applyAlignment="1">
      <alignment horizontal="center" vertical="distributed"/>
    </xf>
    <xf numFmtId="0" fontId="0" fillId="34" borderId="39" xfId="0" applyFont="1" applyFill="1" applyBorder="1" applyAlignment="1">
      <alignment horizontal="center" vertical="distributed"/>
    </xf>
    <xf numFmtId="0" fontId="34" fillId="34" borderId="26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34" fillId="34" borderId="42" xfId="0" applyFont="1" applyFill="1" applyBorder="1" applyAlignment="1">
      <alignment horizontal="center" vertical="center" wrapText="1"/>
    </xf>
    <xf numFmtId="0" fontId="34" fillId="34" borderId="45" xfId="0" applyFont="1" applyFill="1" applyBorder="1" applyAlignment="1">
      <alignment horizontal="center" vertical="center" wrapText="1"/>
    </xf>
    <xf numFmtId="0" fontId="34" fillId="34" borderId="55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5" xfId="0" applyFont="1" applyFill="1" applyBorder="1" applyAlignment="1">
      <alignment horizontal="center" vertical="center" wrapText="1"/>
    </xf>
    <xf numFmtId="0" fontId="34" fillId="34" borderId="76" xfId="0" applyFont="1" applyFill="1" applyBorder="1" applyAlignment="1">
      <alignment horizontal="center" vertical="center" wrapText="1"/>
    </xf>
    <xf numFmtId="0" fontId="34" fillId="34" borderId="7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6" fillId="53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 vertical="distributed"/>
    </xf>
    <xf numFmtId="2" fontId="40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center" vertical="distributed"/>
    </xf>
    <xf numFmtId="0" fontId="0" fillId="0" borderId="55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36" fillId="34" borderId="0" xfId="125" applyFont="1" applyFill="1" applyAlignment="1">
      <alignment horizontal="center" vertical="center" wrapText="1"/>
      <protection/>
    </xf>
    <xf numFmtId="49" fontId="35" fillId="0" borderId="24" xfId="125" applyNumberFormat="1" applyFont="1" applyFill="1" applyBorder="1" applyAlignment="1">
      <alignment horizontal="center" vertical="center"/>
      <protection/>
    </xf>
    <xf numFmtId="49" fontId="35" fillId="0" borderId="68" xfId="125" applyNumberFormat="1" applyFont="1" applyFill="1" applyBorder="1" applyAlignment="1">
      <alignment horizontal="center" vertical="center"/>
      <protection/>
    </xf>
    <xf numFmtId="49" fontId="0" fillId="0" borderId="24" xfId="125" applyNumberFormat="1" applyFont="1" applyFill="1" applyBorder="1" applyAlignment="1">
      <alignment horizontal="center" vertical="center" wrapText="1"/>
      <protection/>
    </xf>
    <xf numFmtId="49" fontId="0" fillId="0" borderId="68" xfId="125" applyNumberFormat="1" applyFont="1" applyFill="1" applyBorder="1" applyAlignment="1">
      <alignment horizontal="center" vertical="center" wrapText="1"/>
      <protection/>
    </xf>
    <xf numFmtId="49" fontId="0" fillId="0" borderId="77" xfId="125" applyNumberFormat="1" applyFont="1" applyFill="1" applyBorder="1" applyAlignment="1">
      <alignment horizontal="center" vertical="center" wrapText="1"/>
      <protection/>
    </xf>
    <xf numFmtId="49" fontId="8" fillId="0" borderId="48" xfId="125" applyNumberFormat="1" applyFont="1" applyFill="1" applyBorder="1" applyAlignment="1">
      <alignment horizontal="center" vertical="center" wrapText="1"/>
      <protection/>
    </xf>
    <xf numFmtId="0" fontId="0" fillId="53" borderId="0" xfId="0" applyFont="1" applyFill="1" applyAlignment="1">
      <alignment horizontal="center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3" xfId="126"/>
    <cellStyle name="Обычный_Ведомственная структура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63</xdr:row>
      <xdr:rowOff>114300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362700" y="2055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114300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362700" y="2055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114300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362700" y="2055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114300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362700" y="2055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114300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362700" y="2055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114300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362700" y="2055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60" zoomScalePageLayoutView="0" workbookViewId="0" topLeftCell="A10">
      <selection activeCell="G9" sqref="G9"/>
    </sheetView>
  </sheetViews>
  <sheetFormatPr defaultColWidth="9.140625" defaultRowHeight="12.75"/>
  <cols>
    <col min="1" max="1" width="62.421875" style="4" customWidth="1"/>
    <col min="2" max="2" width="8.421875" style="84" customWidth="1"/>
    <col min="3" max="3" width="7.8515625" style="84" customWidth="1"/>
    <col min="4" max="4" width="16.28125" style="79" customWidth="1"/>
    <col min="5" max="16384" width="9.140625" style="79" customWidth="1"/>
  </cols>
  <sheetData>
    <row r="1" spans="1:5" ht="9" customHeight="1">
      <c r="A1" s="114"/>
      <c r="B1" s="116"/>
      <c r="C1" s="116"/>
      <c r="D1" s="115"/>
      <c r="E1" s="115"/>
    </row>
    <row r="2" spans="1:5" ht="1.5" customHeight="1">
      <c r="A2" s="114"/>
      <c r="B2" s="116"/>
      <c r="C2" s="116"/>
      <c r="D2" s="115"/>
      <c r="E2" s="115"/>
    </row>
    <row r="3" spans="1:5" ht="10.5" customHeight="1">
      <c r="A3" s="114"/>
      <c r="B3" s="413" t="s">
        <v>275</v>
      </c>
      <c r="C3" s="413"/>
      <c r="D3" s="413"/>
      <c r="E3" s="115"/>
    </row>
    <row r="4" spans="1:5" ht="16.5" customHeight="1">
      <c r="A4" s="114"/>
      <c r="B4" s="413" t="s">
        <v>269</v>
      </c>
      <c r="C4" s="413"/>
      <c r="D4" s="413"/>
      <c r="E4" s="115"/>
    </row>
    <row r="5" spans="1:5" ht="16.5" customHeight="1">
      <c r="A5" s="114"/>
      <c r="B5" s="415" t="s">
        <v>363</v>
      </c>
      <c r="C5" s="415"/>
      <c r="D5" s="415"/>
      <c r="E5" s="415"/>
    </row>
    <row r="6" spans="1:5" ht="16.5" customHeight="1">
      <c r="A6" s="114"/>
      <c r="B6" s="116"/>
      <c r="C6" s="116"/>
      <c r="D6" s="115"/>
      <c r="E6" s="115"/>
    </row>
    <row r="7" spans="1:5" ht="53.25" customHeight="1" thickBot="1">
      <c r="A7" s="414" t="s">
        <v>324</v>
      </c>
      <c r="B7" s="414"/>
      <c r="C7" s="414"/>
      <c r="D7" s="414"/>
      <c r="E7" s="115"/>
    </row>
    <row r="8" spans="1:5" ht="12.75" customHeight="1" hidden="1" thickBot="1">
      <c r="A8" s="16"/>
      <c r="B8" s="16"/>
      <c r="C8" s="16"/>
      <c r="D8" s="115"/>
      <c r="E8" s="115"/>
    </row>
    <row r="9" spans="1:5" ht="48" customHeight="1" thickBot="1">
      <c r="A9" s="80" t="s">
        <v>119</v>
      </c>
      <c r="B9" s="22" t="s">
        <v>67</v>
      </c>
      <c r="C9" s="23" t="s">
        <v>68</v>
      </c>
      <c r="D9" s="17" t="s">
        <v>226</v>
      </c>
      <c r="E9" s="115"/>
    </row>
    <row r="10" spans="1:5" ht="8.25" customHeight="1" thickBot="1">
      <c r="A10" s="21">
        <v>1</v>
      </c>
      <c r="B10" s="24">
        <v>2</v>
      </c>
      <c r="C10" s="25">
        <v>3</v>
      </c>
      <c r="D10" s="18" t="s">
        <v>69</v>
      </c>
      <c r="E10" s="115"/>
    </row>
    <row r="11" spans="1:5" ht="12.75">
      <c r="A11" s="101" t="s">
        <v>122</v>
      </c>
      <c r="B11" s="102" t="s">
        <v>107</v>
      </c>
      <c r="C11" s="103"/>
      <c r="D11" s="375">
        <f>SUM(D12:D18)</f>
        <v>92762.8</v>
      </c>
      <c r="E11" s="115"/>
    </row>
    <row r="12" spans="1:5" ht="25.5">
      <c r="A12" s="92" t="s">
        <v>142</v>
      </c>
      <c r="B12" s="26" t="s">
        <v>107</v>
      </c>
      <c r="C12" s="27" t="s">
        <v>114</v>
      </c>
      <c r="D12" s="81">
        <f>'Ведомственная структура'!L155</f>
        <v>2011.1</v>
      </c>
      <c r="E12" s="115"/>
    </row>
    <row r="13" spans="1:5" ht="38.25">
      <c r="A13" s="93" t="s">
        <v>144</v>
      </c>
      <c r="B13" s="26" t="s">
        <v>107</v>
      </c>
      <c r="C13" s="27" t="s">
        <v>110</v>
      </c>
      <c r="D13" s="81">
        <f>'Ведомственная структура'!L375</f>
        <v>2386.3</v>
      </c>
      <c r="E13" s="115"/>
    </row>
    <row r="14" spans="1:5" ht="38.25">
      <c r="A14" s="92" t="s">
        <v>173</v>
      </c>
      <c r="B14" s="26" t="s">
        <v>107</v>
      </c>
      <c r="C14" s="27" t="s">
        <v>109</v>
      </c>
      <c r="D14" s="81">
        <f>'Ведомственная структура'!L156+'Ведомственная структура'!L95</f>
        <v>37749.5</v>
      </c>
      <c r="E14" s="115"/>
    </row>
    <row r="15" spans="1:5" ht="12.75">
      <c r="A15" s="49" t="s">
        <v>284</v>
      </c>
      <c r="B15" s="26" t="s">
        <v>107</v>
      </c>
      <c r="C15" s="27" t="s">
        <v>111</v>
      </c>
      <c r="D15" s="81">
        <f>'Ведомственная структура'!L182</f>
        <v>6.7</v>
      </c>
      <c r="E15" s="115"/>
    </row>
    <row r="16" spans="1:5" ht="31.5" customHeight="1">
      <c r="A16" s="93" t="s">
        <v>143</v>
      </c>
      <c r="B16" s="26" t="s">
        <v>107</v>
      </c>
      <c r="C16" s="27" t="s">
        <v>108</v>
      </c>
      <c r="D16" s="81">
        <f>'Ведомственная структура'!L554+'Ведомственная структура'!L101</f>
        <v>11723.7</v>
      </c>
      <c r="E16" s="115"/>
    </row>
    <row r="17" spans="1:5" ht="12.75">
      <c r="A17" s="93" t="s">
        <v>120</v>
      </c>
      <c r="B17" s="26" t="s">
        <v>107</v>
      </c>
      <c r="C17" s="27" t="s">
        <v>134</v>
      </c>
      <c r="D17" s="81">
        <f>'Ведомственная структура'!L109</f>
        <v>1000</v>
      </c>
      <c r="E17" s="115"/>
    </row>
    <row r="18" spans="1:5" ht="12.75">
      <c r="A18" s="93" t="s">
        <v>137</v>
      </c>
      <c r="B18" s="26" t="s">
        <v>107</v>
      </c>
      <c r="C18" s="27" t="s">
        <v>163</v>
      </c>
      <c r="D18" s="81">
        <f>'Ведомственная структура'!L114+'Ведомственная структура'!L187+'Ведомственная структура'!L394+'Ведомственная структура'!L387+'Ведомственная структура'!L460</f>
        <v>37885.5</v>
      </c>
      <c r="E18" s="115"/>
    </row>
    <row r="19" spans="1:5" s="3" customFormat="1" ht="12.75">
      <c r="A19" s="94" t="s">
        <v>165</v>
      </c>
      <c r="B19" s="29" t="s">
        <v>114</v>
      </c>
      <c r="C19" s="82"/>
      <c r="D19" s="376">
        <f>D20</f>
        <v>2577.7</v>
      </c>
      <c r="E19" s="382"/>
    </row>
    <row r="20" spans="1:5" ht="12.75">
      <c r="A20" s="93" t="s">
        <v>166</v>
      </c>
      <c r="B20" s="26" t="s">
        <v>114</v>
      </c>
      <c r="C20" s="27" t="s">
        <v>110</v>
      </c>
      <c r="D20" s="81">
        <f>'Ведомственная структура'!L120</f>
        <v>2577.7</v>
      </c>
      <c r="E20" s="115"/>
    </row>
    <row r="21" spans="1:5" ht="28.5" customHeight="1">
      <c r="A21" s="95" t="s">
        <v>123</v>
      </c>
      <c r="B21" s="28" t="s">
        <v>110</v>
      </c>
      <c r="C21" s="27"/>
      <c r="D21" s="376">
        <f>D22+D24</f>
        <v>3000</v>
      </c>
      <c r="E21" s="115"/>
    </row>
    <row r="22" spans="1:5" ht="36.75" customHeight="1">
      <c r="A22" s="93" t="s">
        <v>70</v>
      </c>
      <c r="B22" s="26" t="s">
        <v>110</v>
      </c>
      <c r="C22" s="27" t="s">
        <v>124</v>
      </c>
      <c r="D22" s="81">
        <f>'Ведомственная структура'!L127</f>
        <v>1000</v>
      </c>
      <c r="E22" s="115"/>
    </row>
    <row r="23" spans="1:5" ht="15" customHeight="1" hidden="1">
      <c r="A23" s="34" t="s">
        <v>266</v>
      </c>
      <c r="B23" s="26" t="s">
        <v>110</v>
      </c>
      <c r="C23" s="27" t="s">
        <v>126</v>
      </c>
      <c r="D23" s="81"/>
      <c r="E23" s="115"/>
    </row>
    <row r="24" spans="1:5" ht="15" customHeight="1">
      <c r="A24" s="34" t="s">
        <v>266</v>
      </c>
      <c r="B24" s="26" t="s">
        <v>110</v>
      </c>
      <c r="C24" s="27" t="s">
        <v>126</v>
      </c>
      <c r="D24" s="81">
        <f>'Ведомственная структура'!L216</f>
        <v>2000</v>
      </c>
      <c r="E24" s="115"/>
    </row>
    <row r="25" spans="1:5" ht="12.75">
      <c r="A25" s="94" t="s">
        <v>125</v>
      </c>
      <c r="B25" s="104" t="s">
        <v>109</v>
      </c>
      <c r="C25" s="105"/>
      <c r="D25" s="376">
        <f>SUM(D26:D30)</f>
        <v>39972.600000000006</v>
      </c>
      <c r="E25" s="115"/>
    </row>
    <row r="26" spans="1:5" ht="12.75">
      <c r="A26" s="93" t="s">
        <v>59</v>
      </c>
      <c r="B26" s="26" t="s">
        <v>109</v>
      </c>
      <c r="C26" s="27" t="s">
        <v>111</v>
      </c>
      <c r="D26" s="81">
        <f>'Ведомственная структура'!L222</f>
        <v>1030</v>
      </c>
      <c r="E26" s="115"/>
    </row>
    <row r="27" spans="1:5" ht="12.75" hidden="1">
      <c r="A27" s="96" t="s">
        <v>66</v>
      </c>
      <c r="B27" s="26" t="s">
        <v>109</v>
      </c>
      <c r="C27" s="27" t="s">
        <v>108</v>
      </c>
      <c r="D27" s="81">
        <v>0</v>
      </c>
      <c r="E27" s="115"/>
    </row>
    <row r="28" spans="1:5" ht="12.75" hidden="1">
      <c r="A28" s="96" t="s">
        <v>247</v>
      </c>
      <c r="B28" s="26" t="s">
        <v>109</v>
      </c>
      <c r="C28" s="27" t="s">
        <v>113</v>
      </c>
      <c r="D28" s="81"/>
      <c r="E28" s="115"/>
    </row>
    <row r="29" spans="1:5" ht="12.75">
      <c r="A29" s="93" t="s">
        <v>170</v>
      </c>
      <c r="B29" s="26" t="s">
        <v>109</v>
      </c>
      <c r="C29" s="27" t="s">
        <v>124</v>
      </c>
      <c r="D29" s="81">
        <f>'Ведомственная структура'!L227</f>
        <v>36899.600000000006</v>
      </c>
      <c r="E29" s="115"/>
    </row>
    <row r="30" spans="1:5" ht="18" customHeight="1">
      <c r="A30" s="93" t="s">
        <v>133</v>
      </c>
      <c r="B30" s="26" t="s">
        <v>109</v>
      </c>
      <c r="C30" s="27" t="s">
        <v>139</v>
      </c>
      <c r="D30" s="81">
        <f>'Ведомственная структура'!L479+'Ведомственная структура'!L415+'Ведомственная структура'!L252</f>
        <v>2043</v>
      </c>
      <c r="E30" s="115"/>
    </row>
    <row r="31" spans="1:5" ht="12.75">
      <c r="A31" s="94" t="s">
        <v>115</v>
      </c>
      <c r="B31" s="29" t="s">
        <v>111</v>
      </c>
      <c r="C31" s="27"/>
      <c r="D31" s="376">
        <f>SUM(D33:D36)</f>
        <v>27737.1</v>
      </c>
      <c r="E31" s="115"/>
    </row>
    <row r="32" spans="1:5" ht="12.75" hidden="1">
      <c r="A32" s="93" t="s">
        <v>180</v>
      </c>
      <c r="B32" s="30" t="s">
        <v>111</v>
      </c>
      <c r="C32" s="31" t="s">
        <v>107</v>
      </c>
      <c r="D32" s="15"/>
      <c r="E32" s="115"/>
    </row>
    <row r="33" spans="1:5" ht="12.75" hidden="1">
      <c r="A33" s="93" t="s">
        <v>180</v>
      </c>
      <c r="B33" s="30" t="s">
        <v>111</v>
      </c>
      <c r="C33" s="31" t="s">
        <v>107</v>
      </c>
      <c r="D33" s="15">
        <v>0</v>
      </c>
      <c r="E33" s="115"/>
    </row>
    <row r="34" spans="1:5" ht="12.75">
      <c r="A34" s="97" t="s">
        <v>180</v>
      </c>
      <c r="B34" s="30" t="s">
        <v>111</v>
      </c>
      <c r="C34" s="31" t="s">
        <v>107</v>
      </c>
      <c r="D34" s="15">
        <f>'Ведомственная структура'!L421</f>
        <v>7650</v>
      </c>
      <c r="E34" s="115"/>
    </row>
    <row r="35" spans="1:5" ht="12.75">
      <c r="A35" s="93" t="s">
        <v>127</v>
      </c>
      <c r="B35" s="26" t="s">
        <v>111</v>
      </c>
      <c r="C35" s="27" t="s">
        <v>114</v>
      </c>
      <c r="D35" s="81">
        <f>'Ведомственная структура'!L434+'Ведомственная структура'!L266</f>
        <v>18295.8</v>
      </c>
      <c r="E35" s="115"/>
    </row>
    <row r="36" spans="1:5" ht="12.75">
      <c r="A36" s="93" t="s">
        <v>225</v>
      </c>
      <c r="B36" s="26" t="s">
        <v>111</v>
      </c>
      <c r="C36" s="27" t="s">
        <v>110</v>
      </c>
      <c r="D36" s="81">
        <f>'Ведомственная структура'!L442</f>
        <v>1791.3</v>
      </c>
      <c r="E36" s="115"/>
    </row>
    <row r="37" spans="1:5" ht="12.75">
      <c r="A37" s="335" t="s">
        <v>321</v>
      </c>
      <c r="B37" s="29" t="s">
        <v>108</v>
      </c>
      <c r="C37" s="82"/>
      <c r="D37" s="377">
        <f>D38</f>
        <v>2958.9</v>
      </c>
      <c r="E37" s="115"/>
    </row>
    <row r="38" spans="1:5" ht="12.75">
      <c r="A38" s="138" t="s">
        <v>320</v>
      </c>
      <c r="B38" s="26" t="s">
        <v>108</v>
      </c>
      <c r="C38" s="27" t="s">
        <v>111</v>
      </c>
      <c r="D38" s="81">
        <f>'Ведомственная структура'!L452</f>
        <v>2958.9</v>
      </c>
      <c r="E38" s="115"/>
    </row>
    <row r="39" spans="1:5" ht="12.75">
      <c r="A39" s="94" t="s">
        <v>116</v>
      </c>
      <c r="B39" s="29" t="s">
        <v>112</v>
      </c>
      <c r="C39" s="27"/>
      <c r="D39" s="376">
        <f>SUM(D40:D45)</f>
        <v>1020204.6000000002</v>
      </c>
      <c r="E39" s="115"/>
    </row>
    <row r="40" spans="1:5" s="13" customFormat="1" ht="12.75">
      <c r="A40" s="93" t="s">
        <v>205</v>
      </c>
      <c r="B40" s="26" t="s">
        <v>112</v>
      </c>
      <c r="C40" s="27" t="s">
        <v>107</v>
      </c>
      <c r="D40" s="15">
        <f>'Ведомственная структура'!L14+'Ведомственная структура'!L272</f>
        <v>343847.30000000005</v>
      </c>
      <c r="E40" s="117"/>
    </row>
    <row r="41" spans="1:5" ht="12.75">
      <c r="A41" s="93" t="s">
        <v>128</v>
      </c>
      <c r="B41" s="26" t="s">
        <v>112</v>
      </c>
      <c r="C41" s="27" t="s">
        <v>114</v>
      </c>
      <c r="D41" s="81">
        <f>'Ведомственная структура'!L277+'Ведомственная структура'!L28</f>
        <v>614923.5000000001</v>
      </c>
      <c r="E41" s="115"/>
    </row>
    <row r="42" spans="1:5" ht="12.75">
      <c r="A42" s="49" t="s">
        <v>250</v>
      </c>
      <c r="B42" s="26" t="s">
        <v>112</v>
      </c>
      <c r="C42" s="27" t="s">
        <v>110</v>
      </c>
      <c r="D42" s="81">
        <f>'Ведомственная структура'!L48+'Ведомственная структура'!L489</f>
        <v>42725.4</v>
      </c>
      <c r="E42" s="115"/>
    </row>
    <row r="43" spans="1:5" ht="25.5">
      <c r="A43" s="49" t="s">
        <v>282</v>
      </c>
      <c r="B43" s="26" t="s">
        <v>112</v>
      </c>
      <c r="C43" s="27" t="s">
        <v>111</v>
      </c>
      <c r="D43" s="81">
        <f>'Ведомственная структура'!L282+'Ведомственная структура'!L59</f>
        <v>178.3</v>
      </c>
      <c r="E43" s="115"/>
    </row>
    <row r="44" spans="1:5" ht="12.75">
      <c r="A44" s="93" t="s">
        <v>249</v>
      </c>
      <c r="B44" s="26" t="s">
        <v>112</v>
      </c>
      <c r="C44" s="27" t="s">
        <v>112</v>
      </c>
      <c r="D44" s="81">
        <f>'Ведомственная структура'!L501+'Ведомственная структура'!L287+'Ведомственная структура'!L67</f>
        <v>4580.900000000001</v>
      </c>
      <c r="E44" s="115"/>
    </row>
    <row r="45" spans="1:5" ht="12.75">
      <c r="A45" s="93" t="s">
        <v>129</v>
      </c>
      <c r="B45" s="26" t="s">
        <v>112</v>
      </c>
      <c r="C45" s="27" t="s">
        <v>124</v>
      </c>
      <c r="D45" s="81">
        <f>'Ведомственная структура'!L77+'Ведомственная структура'!L302</f>
        <v>13949.2</v>
      </c>
      <c r="E45" s="115"/>
    </row>
    <row r="46" spans="1:5" ht="12.75">
      <c r="A46" s="94" t="s">
        <v>63</v>
      </c>
      <c r="B46" s="29" t="s">
        <v>113</v>
      </c>
      <c r="C46" s="27"/>
      <c r="D46" s="376">
        <f>SUM(D47:D48)</f>
        <v>96147.9</v>
      </c>
      <c r="E46" s="115"/>
    </row>
    <row r="47" spans="1:5" ht="12.75">
      <c r="A47" s="93" t="s">
        <v>130</v>
      </c>
      <c r="B47" s="26" t="s">
        <v>113</v>
      </c>
      <c r="C47" s="27" t="s">
        <v>107</v>
      </c>
      <c r="D47" s="81">
        <f>'Ведомственная структура'!L510+'Ведомственная структура'!L308</f>
        <v>91652.7</v>
      </c>
      <c r="E47" s="115"/>
    </row>
    <row r="48" spans="1:5" ht="12.75">
      <c r="A48" s="93" t="s">
        <v>71</v>
      </c>
      <c r="B48" s="26" t="s">
        <v>113</v>
      </c>
      <c r="C48" s="27" t="s">
        <v>109</v>
      </c>
      <c r="D48" s="81">
        <f>'Ведомственная структура'!L316+'Ведомственная структура'!L542</f>
        <v>4495.200000000001</v>
      </c>
      <c r="E48" s="115"/>
    </row>
    <row r="49" spans="1:5" ht="12.75">
      <c r="A49" s="94" t="s">
        <v>117</v>
      </c>
      <c r="B49" s="29" t="s">
        <v>126</v>
      </c>
      <c r="C49" s="27"/>
      <c r="D49" s="378">
        <f>SUM(D50:D54)</f>
        <v>24419.100000000002</v>
      </c>
      <c r="E49" s="115"/>
    </row>
    <row r="50" spans="1:5" ht="12.75">
      <c r="A50" s="93" t="s">
        <v>138</v>
      </c>
      <c r="B50" s="26" t="s">
        <v>126</v>
      </c>
      <c r="C50" s="27" t="s">
        <v>107</v>
      </c>
      <c r="D50" s="81">
        <f>'Ведомственная структура'!L323</f>
        <v>4969</v>
      </c>
      <c r="E50" s="115"/>
    </row>
    <row r="51" spans="1:5" ht="12.75">
      <c r="A51" s="93" t="s">
        <v>136</v>
      </c>
      <c r="B51" s="26" t="s">
        <v>126</v>
      </c>
      <c r="C51" s="27" t="s">
        <v>110</v>
      </c>
      <c r="D51" s="81">
        <f>'Ведомственная структура'!L328</f>
        <v>1260.5</v>
      </c>
      <c r="E51" s="115"/>
    </row>
    <row r="52" spans="1:5" ht="12.75">
      <c r="A52" s="93" t="s">
        <v>151</v>
      </c>
      <c r="B52" s="26" t="s">
        <v>126</v>
      </c>
      <c r="C52" s="27" t="s">
        <v>109</v>
      </c>
      <c r="D52" s="81">
        <f>'Ведомственная структура'!L341+'Ведомственная структура'!L88</f>
        <v>14534.400000000001</v>
      </c>
      <c r="E52" s="115"/>
    </row>
    <row r="53" spans="1:5" ht="12.75" hidden="1">
      <c r="A53" s="34" t="s">
        <v>239</v>
      </c>
      <c r="B53" s="26" t="s">
        <v>126</v>
      </c>
      <c r="C53" s="27" t="s">
        <v>108</v>
      </c>
      <c r="D53" s="81">
        <v>0</v>
      </c>
      <c r="E53" s="115"/>
    </row>
    <row r="54" spans="1:5" ht="12.75">
      <c r="A54" s="50" t="s">
        <v>239</v>
      </c>
      <c r="B54" s="26" t="s">
        <v>126</v>
      </c>
      <c r="C54" s="27" t="s">
        <v>108</v>
      </c>
      <c r="D54" s="81">
        <f>'Ведомственная структура'!L349</f>
        <v>3655.2</v>
      </c>
      <c r="E54" s="115"/>
    </row>
    <row r="55" spans="1:5" ht="12.75">
      <c r="A55" s="94" t="s">
        <v>72</v>
      </c>
      <c r="B55" s="29" t="s">
        <v>134</v>
      </c>
      <c r="C55" s="82"/>
      <c r="D55" s="376">
        <f>D56+D57</f>
        <v>1177</v>
      </c>
      <c r="E55" s="115"/>
    </row>
    <row r="56" spans="1:5" ht="12.75">
      <c r="A56" s="92" t="s">
        <v>75</v>
      </c>
      <c r="B56" s="26" t="s">
        <v>134</v>
      </c>
      <c r="C56" s="27" t="s">
        <v>107</v>
      </c>
      <c r="D56" s="81">
        <f>'Ведомственная структура'!L360</f>
        <v>947</v>
      </c>
      <c r="E56" s="115"/>
    </row>
    <row r="57" spans="1:5" ht="12.75">
      <c r="A57" s="87" t="s">
        <v>273</v>
      </c>
      <c r="B57" s="26" t="s">
        <v>134</v>
      </c>
      <c r="C57" s="27" t="s">
        <v>111</v>
      </c>
      <c r="D57" s="81">
        <f>'Ведомственная структура'!L367</f>
        <v>230</v>
      </c>
      <c r="E57" s="115"/>
    </row>
    <row r="58" spans="1:5" s="3" customFormat="1" ht="28.5" customHeight="1">
      <c r="A58" s="98" t="s">
        <v>265</v>
      </c>
      <c r="B58" s="29" t="s">
        <v>141</v>
      </c>
      <c r="C58" s="82"/>
      <c r="D58" s="376">
        <f>SUM(D59:D60)</f>
        <v>89465.5</v>
      </c>
      <c r="E58" s="382"/>
    </row>
    <row r="59" spans="1:5" s="3" customFormat="1" ht="25.5">
      <c r="A59" s="93" t="s">
        <v>62</v>
      </c>
      <c r="B59" s="26" t="s">
        <v>141</v>
      </c>
      <c r="C59" s="27" t="s">
        <v>107</v>
      </c>
      <c r="D59" s="15">
        <f>'Ведомственная структура'!L133</f>
        <v>10455.1</v>
      </c>
      <c r="E59" s="382"/>
    </row>
    <row r="60" spans="1:5" ht="23.25" customHeight="1" thickBot="1">
      <c r="A60" s="106" t="s">
        <v>60</v>
      </c>
      <c r="B60" s="32" t="s">
        <v>141</v>
      </c>
      <c r="C60" s="33" t="s">
        <v>110</v>
      </c>
      <c r="D60" s="113">
        <f>'Ведомственная структура'!L142</f>
        <v>79010.4</v>
      </c>
      <c r="E60" s="115"/>
    </row>
    <row r="61" spans="1:5" ht="19.5" customHeight="1" thickBot="1">
      <c r="A61" s="83" t="s">
        <v>73</v>
      </c>
      <c r="B61" s="19"/>
      <c r="C61" s="20"/>
      <c r="D61" s="379">
        <f>D11+D21+D25+D31+D39+D46+D49+D58+D55+D19+D37</f>
        <v>1400423.2000000002</v>
      </c>
      <c r="E61" s="115"/>
    </row>
  </sheetData>
  <sheetProtection/>
  <mergeCells count="4">
    <mergeCell ref="B3:D3"/>
    <mergeCell ref="B4:D4"/>
    <mergeCell ref="A7:D7"/>
    <mergeCell ref="B5:E5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9"/>
  <sheetViews>
    <sheetView view="pageBreakPreview" zoomScaleSheetLayoutView="100" workbookViewId="0" topLeftCell="A1">
      <selection activeCell="M5" sqref="M5"/>
    </sheetView>
  </sheetViews>
  <sheetFormatPr defaultColWidth="9.140625" defaultRowHeight="12.75"/>
  <cols>
    <col min="1" max="1" width="59.8515625" style="36" customWidth="1"/>
    <col min="2" max="2" width="7.57421875" style="78" customWidth="1"/>
    <col min="3" max="3" width="6.421875" style="45" customWidth="1"/>
    <col min="4" max="4" width="7.140625" style="45" customWidth="1"/>
    <col min="5" max="5" width="3.28125" style="45" customWidth="1"/>
    <col min="6" max="8" width="2.421875" style="45" customWidth="1"/>
    <col min="9" max="9" width="7.421875" style="45" customWidth="1"/>
    <col min="10" max="10" width="3.140625" style="45" customWidth="1"/>
    <col min="11" max="11" width="9.57421875" style="46" customWidth="1"/>
    <col min="12" max="12" width="19.7109375" style="36" customWidth="1"/>
    <col min="13" max="16384" width="9.140625" style="36" customWidth="1"/>
  </cols>
  <sheetData>
    <row r="1" spans="1:12" ht="18" customHeight="1">
      <c r="A1" s="403"/>
      <c r="B1" s="118"/>
      <c r="C1" s="118"/>
      <c r="D1" s="400"/>
      <c r="E1" s="400"/>
      <c r="F1" s="400"/>
      <c r="G1" s="400"/>
      <c r="H1" s="400"/>
      <c r="I1" s="400"/>
      <c r="J1" s="413" t="s">
        <v>326</v>
      </c>
      <c r="K1" s="413"/>
      <c r="L1" s="413"/>
    </row>
    <row r="2" spans="1:12" ht="18" customHeight="1">
      <c r="A2" s="403"/>
      <c r="B2" s="118"/>
      <c r="C2" s="118"/>
      <c r="D2" s="400"/>
      <c r="E2" s="400"/>
      <c r="F2" s="400"/>
      <c r="G2" s="400"/>
      <c r="H2" s="400"/>
      <c r="I2" s="400"/>
      <c r="J2" s="413" t="s">
        <v>304</v>
      </c>
      <c r="K2" s="413"/>
      <c r="L2" s="413"/>
    </row>
    <row r="3" spans="1:14" ht="15.75" customHeight="1">
      <c r="A3" s="403"/>
      <c r="B3" s="118"/>
      <c r="C3" s="118"/>
      <c r="D3" s="400"/>
      <c r="E3" s="400"/>
      <c r="F3" s="400"/>
      <c r="G3" s="400"/>
      <c r="H3" s="400"/>
      <c r="I3" s="400"/>
      <c r="J3" s="401" t="s">
        <v>342</v>
      </c>
      <c r="K3" s="415" t="s">
        <v>362</v>
      </c>
      <c r="L3" s="415"/>
      <c r="M3" s="415"/>
      <c r="N3" s="415"/>
    </row>
    <row r="4" spans="1:11" ht="15.75" customHeight="1">
      <c r="A4" s="403"/>
      <c r="B4" s="118"/>
      <c r="C4" s="118"/>
      <c r="D4" s="400"/>
      <c r="E4" s="400"/>
      <c r="F4" s="400"/>
      <c r="G4" s="400"/>
      <c r="H4" s="400"/>
      <c r="I4" s="400"/>
      <c r="J4" s="402"/>
      <c r="K4" s="402"/>
    </row>
    <row r="5" spans="1:12" s="2" customFormat="1" ht="27" customHeight="1">
      <c r="A5" s="441" t="s">
        <v>323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</row>
    <row r="6" spans="1:11" s="2" customFormat="1" ht="13.5" thickBo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</row>
    <row r="7" spans="1:12" s="1" customFormat="1" ht="15" customHeight="1">
      <c r="A7" s="425" t="s">
        <v>119</v>
      </c>
      <c r="B7" s="419" t="s">
        <v>156</v>
      </c>
      <c r="C7" s="419" t="s">
        <v>152</v>
      </c>
      <c r="D7" s="428" t="s">
        <v>153</v>
      </c>
      <c r="E7" s="428" t="s">
        <v>132</v>
      </c>
      <c r="F7" s="429"/>
      <c r="G7" s="429"/>
      <c r="H7" s="429"/>
      <c r="I7" s="429"/>
      <c r="J7" s="419"/>
      <c r="K7" s="429" t="s">
        <v>157</v>
      </c>
      <c r="L7" s="438" t="s">
        <v>226</v>
      </c>
    </row>
    <row r="8" spans="1:12" s="1" customFormat="1" ht="15">
      <c r="A8" s="426"/>
      <c r="B8" s="420"/>
      <c r="C8" s="420"/>
      <c r="D8" s="447"/>
      <c r="E8" s="430"/>
      <c r="F8" s="431"/>
      <c r="G8" s="431"/>
      <c r="H8" s="431"/>
      <c r="I8" s="431"/>
      <c r="J8" s="432"/>
      <c r="K8" s="436"/>
      <c r="L8" s="439"/>
    </row>
    <row r="9" spans="1:12" s="1" customFormat="1" ht="15" customHeight="1">
      <c r="A9" s="426"/>
      <c r="B9" s="420"/>
      <c r="C9" s="420"/>
      <c r="D9" s="447"/>
      <c r="E9" s="430"/>
      <c r="F9" s="431"/>
      <c r="G9" s="431"/>
      <c r="H9" s="431"/>
      <c r="I9" s="431"/>
      <c r="J9" s="432"/>
      <c r="K9" s="436"/>
      <c r="L9" s="439"/>
    </row>
    <row r="10" spans="1:12" s="1" customFormat="1" ht="15.75" thickBot="1">
      <c r="A10" s="427"/>
      <c r="B10" s="421"/>
      <c r="C10" s="421"/>
      <c r="D10" s="448"/>
      <c r="E10" s="433"/>
      <c r="F10" s="434"/>
      <c r="G10" s="434"/>
      <c r="H10" s="434"/>
      <c r="I10" s="434"/>
      <c r="J10" s="435"/>
      <c r="K10" s="437"/>
      <c r="L10" s="440"/>
    </row>
    <row r="11" spans="1:12" s="72" customFormat="1" ht="13.5" thickBot="1">
      <c r="A11" s="109">
        <v>1</v>
      </c>
      <c r="B11" s="48">
        <v>2</v>
      </c>
      <c r="C11" s="47">
        <v>3</v>
      </c>
      <c r="D11" s="47">
        <v>4</v>
      </c>
      <c r="E11" s="422">
        <v>5</v>
      </c>
      <c r="F11" s="423"/>
      <c r="G11" s="423"/>
      <c r="H11" s="423"/>
      <c r="I11" s="423"/>
      <c r="J11" s="424"/>
      <c r="K11" s="71">
        <v>6</v>
      </c>
      <c r="L11" s="381">
        <v>7</v>
      </c>
    </row>
    <row r="12" spans="1:12" s="73" customFormat="1" ht="25.5">
      <c r="A12" s="112" t="s">
        <v>158</v>
      </c>
      <c r="B12" s="108" t="s">
        <v>148</v>
      </c>
      <c r="C12" s="85"/>
      <c r="D12" s="85"/>
      <c r="E12" s="86"/>
      <c r="F12" s="86"/>
      <c r="G12" s="86"/>
      <c r="H12" s="86"/>
      <c r="I12" s="86"/>
      <c r="J12" s="86"/>
      <c r="K12" s="119"/>
      <c r="L12" s="383">
        <f>L13+L87</f>
        <v>878574.7000000001</v>
      </c>
    </row>
    <row r="13" spans="1:12" s="74" customFormat="1" ht="12.75">
      <c r="A13" s="120" t="s">
        <v>116</v>
      </c>
      <c r="B13" s="121" t="s">
        <v>148</v>
      </c>
      <c r="C13" s="123" t="s">
        <v>112</v>
      </c>
      <c r="D13" s="123"/>
      <c r="E13" s="133"/>
      <c r="F13" s="133"/>
      <c r="G13" s="133"/>
      <c r="H13" s="133"/>
      <c r="I13" s="135"/>
      <c r="J13" s="135"/>
      <c r="K13" s="136"/>
      <c r="L13" s="384">
        <f>L28+L67+L77+L14+L48+L59</f>
        <v>871376.9</v>
      </c>
    </row>
    <row r="14" spans="1:12" s="74" customFormat="1" ht="12.75">
      <c r="A14" s="120" t="s">
        <v>205</v>
      </c>
      <c r="B14" s="121" t="s">
        <v>148</v>
      </c>
      <c r="C14" s="123" t="s">
        <v>112</v>
      </c>
      <c r="D14" s="123" t="s">
        <v>107</v>
      </c>
      <c r="E14" s="133"/>
      <c r="F14" s="133"/>
      <c r="G14" s="133"/>
      <c r="H14" s="133"/>
      <c r="I14" s="135"/>
      <c r="J14" s="135"/>
      <c r="K14" s="136"/>
      <c r="L14" s="385">
        <f>L15</f>
        <v>209665.6</v>
      </c>
    </row>
    <row r="15" spans="1:12" s="9" customFormat="1" ht="38.25">
      <c r="A15" s="138" t="s">
        <v>331</v>
      </c>
      <c r="B15" s="121" t="s">
        <v>148</v>
      </c>
      <c r="C15" s="123" t="s">
        <v>112</v>
      </c>
      <c r="D15" s="123" t="s">
        <v>107</v>
      </c>
      <c r="E15" s="125" t="s">
        <v>8</v>
      </c>
      <c r="F15" s="125" t="s">
        <v>186</v>
      </c>
      <c r="G15" s="125" t="s">
        <v>186</v>
      </c>
      <c r="H15" s="125" t="s">
        <v>186</v>
      </c>
      <c r="I15" s="125" t="s">
        <v>187</v>
      </c>
      <c r="J15" s="125" t="s">
        <v>186</v>
      </c>
      <c r="K15" s="139"/>
      <c r="L15" s="386">
        <f>L21+L24+L25+L18</f>
        <v>209665.6</v>
      </c>
    </row>
    <row r="16" spans="1:12" s="9" customFormat="1" ht="70.5" customHeight="1">
      <c r="A16" s="120" t="s">
        <v>271</v>
      </c>
      <c r="B16" s="121" t="s">
        <v>148</v>
      </c>
      <c r="C16" s="123" t="s">
        <v>112</v>
      </c>
      <c r="D16" s="123" t="s">
        <v>107</v>
      </c>
      <c r="E16" s="125" t="s">
        <v>8</v>
      </c>
      <c r="F16" s="124" t="s">
        <v>186</v>
      </c>
      <c r="G16" s="125" t="s">
        <v>186</v>
      </c>
      <c r="H16" s="125" t="s">
        <v>186</v>
      </c>
      <c r="I16" s="140" t="s">
        <v>272</v>
      </c>
      <c r="J16" s="125" t="s">
        <v>186</v>
      </c>
      <c r="K16" s="141"/>
      <c r="L16" s="386">
        <f>L17</f>
        <v>13300</v>
      </c>
    </row>
    <row r="17" spans="1:12" s="9" customFormat="1" ht="25.5">
      <c r="A17" s="138" t="s">
        <v>34</v>
      </c>
      <c r="B17" s="121" t="s">
        <v>148</v>
      </c>
      <c r="C17" s="123" t="s">
        <v>112</v>
      </c>
      <c r="D17" s="123" t="s">
        <v>107</v>
      </c>
      <c r="E17" s="125" t="s">
        <v>8</v>
      </c>
      <c r="F17" s="124" t="s">
        <v>186</v>
      </c>
      <c r="G17" s="125" t="s">
        <v>186</v>
      </c>
      <c r="H17" s="125" t="s">
        <v>186</v>
      </c>
      <c r="I17" s="140" t="s">
        <v>272</v>
      </c>
      <c r="J17" s="125" t="s">
        <v>186</v>
      </c>
      <c r="K17" s="141" t="s">
        <v>202</v>
      </c>
      <c r="L17" s="386">
        <f>L18</f>
        <v>13300</v>
      </c>
    </row>
    <row r="18" spans="1:12" s="9" customFormat="1" ht="12.75">
      <c r="A18" s="138" t="s">
        <v>35</v>
      </c>
      <c r="B18" s="121" t="s">
        <v>148</v>
      </c>
      <c r="C18" s="123" t="s">
        <v>112</v>
      </c>
      <c r="D18" s="123" t="s">
        <v>107</v>
      </c>
      <c r="E18" s="125" t="s">
        <v>8</v>
      </c>
      <c r="F18" s="124" t="s">
        <v>186</v>
      </c>
      <c r="G18" s="125" t="s">
        <v>186</v>
      </c>
      <c r="H18" s="125" t="s">
        <v>186</v>
      </c>
      <c r="I18" s="140" t="s">
        <v>272</v>
      </c>
      <c r="J18" s="125" t="s">
        <v>186</v>
      </c>
      <c r="K18" s="141" t="s">
        <v>36</v>
      </c>
      <c r="L18" s="386">
        <v>13300</v>
      </c>
    </row>
    <row r="19" spans="1:12" s="9" customFormat="1" ht="12.75">
      <c r="A19" s="138" t="s">
        <v>213</v>
      </c>
      <c r="B19" s="121" t="s">
        <v>148</v>
      </c>
      <c r="C19" s="123" t="s">
        <v>112</v>
      </c>
      <c r="D19" s="123" t="s">
        <v>107</v>
      </c>
      <c r="E19" s="35" t="s">
        <v>8</v>
      </c>
      <c r="F19" s="142" t="s">
        <v>186</v>
      </c>
      <c r="G19" s="125" t="s">
        <v>186</v>
      </c>
      <c r="H19" s="125" t="s">
        <v>186</v>
      </c>
      <c r="I19" s="128" t="s">
        <v>102</v>
      </c>
      <c r="J19" s="125" t="s">
        <v>186</v>
      </c>
      <c r="K19" s="141"/>
      <c r="L19" s="386">
        <f>L20</f>
        <v>119000</v>
      </c>
    </row>
    <row r="20" spans="1:13" s="9" customFormat="1" ht="25.5">
      <c r="A20" s="138" t="s">
        <v>34</v>
      </c>
      <c r="B20" s="121" t="s">
        <v>148</v>
      </c>
      <c r="C20" s="123" t="s">
        <v>112</v>
      </c>
      <c r="D20" s="123" t="s">
        <v>107</v>
      </c>
      <c r="E20" s="35" t="s">
        <v>8</v>
      </c>
      <c r="F20" s="142" t="s">
        <v>186</v>
      </c>
      <c r="G20" s="125" t="s">
        <v>186</v>
      </c>
      <c r="H20" s="125" t="s">
        <v>186</v>
      </c>
      <c r="I20" s="128" t="s">
        <v>102</v>
      </c>
      <c r="J20" s="125" t="s">
        <v>186</v>
      </c>
      <c r="K20" s="141">
        <v>600</v>
      </c>
      <c r="L20" s="386">
        <f>L21</f>
        <v>119000</v>
      </c>
      <c r="M20" s="370"/>
    </row>
    <row r="21" spans="1:12" s="9" customFormat="1" ht="12.75">
      <c r="A21" s="138" t="s">
        <v>35</v>
      </c>
      <c r="B21" s="121" t="s">
        <v>148</v>
      </c>
      <c r="C21" s="123" t="s">
        <v>112</v>
      </c>
      <c r="D21" s="123" t="s">
        <v>107</v>
      </c>
      <c r="E21" s="35" t="s">
        <v>8</v>
      </c>
      <c r="F21" s="142" t="s">
        <v>186</v>
      </c>
      <c r="G21" s="125" t="s">
        <v>186</v>
      </c>
      <c r="H21" s="125" t="s">
        <v>186</v>
      </c>
      <c r="I21" s="128" t="s">
        <v>102</v>
      </c>
      <c r="J21" s="125" t="s">
        <v>186</v>
      </c>
      <c r="K21" s="141" t="s">
        <v>36</v>
      </c>
      <c r="L21" s="386">
        <v>119000</v>
      </c>
    </row>
    <row r="22" spans="1:12" s="9" customFormat="1" ht="25.5">
      <c r="A22" s="138" t="s">
        <v>200</v>
      </c>
      <c r="B22" s="121" t="s">
        <v>148</v>
      </c>
      <c r="C22" s="123" t="s">
        <v>112</v>
      </c>
      <c r="D22" s="123" t="s">
        <v>107</v>
      </c>
      <c r="E22" s="35" t="s">
        <v>8</v>
      </c>
      <c r="F22" s="142" t="s">
        <v>186</v>
      </c>
      <c r="G22" s="125" t="s">
        <v>186</v>
      </c>
      <c r="H22" s="125" t="s">
        <v>186</v>
      </c>
      <c r="I22" s="128" t="s">
        <v>201</v>
      </c>
      <c r="J22" s="125" t="s">
        <v>186</v>
      </c>
      <c r="K22" s="141"/>
      <c r="L22" s="385">
        <f>L23</f>
        <v>77337.6</v>
      </c>
    </row>
    <row r="23" spans="1:13" s="9" customFormat="1" ht="25.5">
      <c r="A23" s="138" t="s">
        <v>34</v>
      </c>
      <c r="B23" s="121" t="s">
        <v>148</v>
      </c>
      <c r="C23" s="123" t="s">
        <v>112</v>
      </c>
      <c r="D23" s="123" t="s">
        <v>107</v>
      </c>
      <c r="E23" s="125" t="s">
        <v>8</v>
      </c>
      <c r="F23" s="124" t="s">
        <v>186</v>
      </c>
      <c r="G23" s="125" t="s">
        <v>186</v>
      </c>
      <c r="H23" s="125" t="s">
        <v>186</v>
      </c>
      <c r="I23" s="140" t="s">
        <v>201</v>
      </c>
      <c r="J23" s="125" t="s">
        <v>186</v>
      </c>
      <c r="K23" s="141">
        <v>600</v>
      </c>
      <c r="L23" s="385">
        <f>L24</f>
        <v>77337.6</v>
      </c>
      <c r="M23" s="370"/>
    </row>
    <row r="24" spans="1:12" s="9" customFormat="1" ht="12.75">
      <c r="A24" s="138" t="s">
        <v>35</v>
      </c>
      <c r="B24" s="121" t="s">
        <v>148</v>
      </c>
      <c r="C24" s="123" t="s">
        <v>112</v>
      </c>
      <c r="D24" s="123" t="s">
        <v>107</v>
      </c>
      <c r="E24" s="125" t="s">
        <v>8</v>
      </c>
      <c r="F24" s="124" t="s">
        <v>186</v>
      </c>
      <c r="G24" s="125" t="s">
        <v>186</v>
      </c>
      <c r="H24" s="125" t="s">
        <v>186</v>
      </c>
      <c r="I24" s="140" t="s">
        <v>201</v>
      </c>
      <c r="J24" s="125" t="s">
        <v>186</v>
      </c>
      <c r="K24" s="141" t="s">
        <v>36</v>
      </c>
      <c r="L24" s="385">
        <v>77337.6</v>
      </c>
    </row>
    <row r="25" spans="1:12" s="9" customFormat="1" ht="39.75" customHeight="1">
      <c r="A25" s="120" t="s">
        <v>261</v>
      </c>
      <c r="B25" s="121" t="s">
        <v>148</v>
      </c>
      <c r="C25" s="123" t="s">
        <v>112</v>
      </c>
      <c r="D25" s="123" t="s">
        <v>107</v>
      </c>
      <c r="E25" s="125" t="s">
        <v>8</v>
      </c>
      <c r="F25" s="124" t="s">
        <v>186</v>
      </c>
      <c r="G25" s="125" t="s">
        <v>186</v>
      </c>
      <c r="H25" s="125" t="s">
        <v>186</v>
      </c>
      <c r="I25" s="140" t="s">
        <v>252</v>
      </c>
      <c r="J25" s="125" t="s">
        <v>186</v>
      </c>
      <c r="K25" s="141"/>
      <c r="L25" s="385">
        <f>L26</f>
        <v>28</v>
      </c>
    </row>
    <row r="26" spans="1:12" s="9" customFormat="1" ht="27.75" customHeight="1">
      <c r="A26" s="138" t="s">
        <v>34</v>
      </c>
      <c r="B26" s="121" t="s">
        <v>148</v>
      </c>
      <c r="C26" s="123" t="s">
        <v>112</v>
      </c>
      <c r="D26" s="123" t="s">
        <v>107</v>
      </c>
      <c r="E26" s="125" t="s">
        <v>8</v>
      </c>
      <c r="F26" s="124" t="s">
        <v>186</v>
      </c>
      <c r="G26" s="125" t="s">
        <v>186</v>
      </c>
      <c r="H26" s="125" t="s">
        <v>186</v>
      </c>
      <c r="I26" s="140" t="s">
        <v>253</v>
      </c>
      <c r="J26" s="125" t="s">
        <v>186</v>
      </c>
      <c r="K26" s="141" t="s">
        <v>202</v>
      </c>
      <c r="L26" s="385">
        <f>L27</f>
        <v>28</v>
      </c>
    </row>
    <row r="27" spans="1:12" s="9" customFormat="1" ht="21.75" customHeight="1">
      <c r="A27" s="138" t="s">
        <v>35</v>
      </c>
      <c r="B27" s="121" t="s">
        <v>148</v>
      </c>
      <c r="C27" s="123" t="s">
        <v>112</v>
      </c>
      <c r="D27" s="123" t="s">
        <v>107</v>
      </c>
      <c r="E27" s="125" t="s">
        <v>8</v>
      </c>
      <c r="F27" s="124" t="s">
        <v>186</v>
      </c>
      <c r="G27" s="125" t="s">
        <v>186</v>
      </c>
      <c r="H27" s="125" t="s">
        <v>186</v>
      </c>
      <c r="I27" s="140" t="s">
        <v>253</v>
      </c>
      <c r="J27" s="125" t="s">
        <v>186</v>
      </c>
      <c r="K27" s="141" t="s">
        <v>36</v>
      </c>
      <c r="L27" s="385">
        <v>28</v>
      </c>
    </row>
    <row r="28" spans="1:12" s="8" customFormat="1" ht="12.75">
      <c r="A28" s="120" t="s">
        <v>128</v>
      </c>
      <c r="B28" s="121" t="s">
        <v>148</v>
      </c>
      <c r="C28" s="123" t="s">
        <v>112</v>
      </c>
      <c r="D28" s="123" t="s">
        <v>114</v>
      </c>
      <c r="E28" s="133"/>
      <c r="F28" s="133"/>
      <c r="G28" s="125"/>
      <c r="H28" s="125"/>
      <c r="I28" s="133"/>
      <c r="J28" s="133"/>
      <c r="K28" s="143"/>
      <c r="L28" s="385">
        <f>L29</f>
        <v>614666.2000000001</v>
      </c>
    </row>
    <row r="29" spans="1:12" s="8" customFormat="1" ht="38.25">
      <c r="A29" s="138" t="s">
        <v>331</v>
      </c>
      <c r="B29" s="121" t="s">
        <v>148</v>
      </c>
      <c r="C29" s="123" t="s">
        <v>112</v>
      </c>
      <c r="D29" s="123" t="s">
        <v>114</v>
      </c>
      <c r="E29" s="125" t="s">
        <v>8</v>
      </c>
      <c r="F29" s="125" t="s">
        <v>186</v>
      </c>
      <c r="G29" s="125" t="s">
        <v>186</v>
      </c>
      <c r="H29" s="125" t="s">
        <v>186</v>
      </c>
      <c r="I29" s="125" t="s">
        <v>187</v>
      </c>
      <c r="J29" s="125" t="s">
        <v>186</v>
      </c>
      <c r="K29" s="139"/>
      <c r="L29" s="386">
        <f>L36+L33+L39+L42+L45+L30</f>
        <v>614666.2000000001</v>
      </c>
    </row>
    <row r="30" spans="1:12" s="8" customFormat="1" ht="66" customHeight="1">
      <c r="A30" s="120" t="s">
        <v>271</v>
      </c>
      <c r="B30" s="121" t="s">
        <v>148</v>
      </c>
      <c r="C30" s="123" t="s">
        <v>112</v>
      </c>
      <c r="D30" s="123" t="s">
        <v>114</v>
      </c>
      <c r="E30" s="125" t="s">
        <v>8</v>
      </c>
      <c r="F30" s="124" t="s">
        <v>186</v>
      </c>
      <c r="G30" s="125" t="s">
        <v>186</v>
      </c>
      <c r="H30" s="125" t="s">
        <v>186</v>
      </c>
      <c r="I30" s="140" t="s">
        <v>272</v>
      </c>
      <c r="J30" s="125" t="s">
        <v>186</v>
      </c>
      <c r="K30" s="141"/>
      <c r="L30" s="385">
        <f>L31</f>
        <v>32925.5</v>
      </c>
    </row>
    <row r="31" spans="1:12" s="8" customFormat="1" ht="25.5">
      <c r="A31" s="138" t="s">
        <v>34</v>
      </c>
      <c r="B31" s="121" t="s">
        <v>148</v>
      </c>
      <c r="C31" s="123" t="s">
        <v>112</v>
      </c>
      <c r="D31" s="123" t="s">
        <v>114</v>
      </c>
      <c r="E31" s="125" t="s">
        <v>8</v>
      </c>
      <c r="F31" s="124" t="s">
        <v>186</v>
      </c>
      <c r="G31" s="125" t="s">
        <v>186</v>
      </c>
      <c r="H31" s="125" t="s">
        <v>186</v>
      </c>
      <c r="I31" s="140" t="s">
        <v>272</v>
      </c>
      <c r="J31" s="125" t="s">
        <v>186</v>
      </c>
      <c r="K31" s="141" t="s">
        <v>202</v>
      </c>
      <c r="L31" s="385">
        <f>L32</f>
        <v>32925.5</v>
      </c>
    </row>
    <row r="32" spans="1:12" s="8" customFormat="1" ht="12.75">
      <c r="A32" s="138" t="s">
        <v>35</v>
      </c>
      <c r="B32" s="121" t="s">
        <v>148</v>
      </c>
      <c r="C32" s="123" t="s">
        <v>112</v>
      </c>
      <c r="D32" s="123" t="s">
        <v>114</v>
      </c>
      <c r="E32" s="125" t="s">
        <v>8</v>
      </c>
      <c r="F32" s="124" t="s">
        <v>186</v>
      </c>
      <c r="G32" s="125" t="s">
        <v>186</v>
      </c>
      <c r="H32" s="125" t="s">
        <v>186</v>
      </c>
      <c r="I32" s="140" t="s">
        <v>272</v>
      </c>
      <c r="J32" s="125" t="s">
        <v>186</v>
      </c>
      <c r="K32" s="141" t="s">
        <v>36</v>
      </c>
      <c r="L32" s="385">
        <v>32925.5</v>
      </c>
    </row>
    <row r="33" spans="1:12" s="8" customFormat="1" ht="12.75">
      <c r="A33" s="138" t="s">
        <v>213</v>
      </c>
      <c r="B33" s="121" t="s">
        <v>148</v>
      </c>
      <c r="C33" s="123" t="s">
        <v>112</v>
      </c>
      <c r="D33" s="123" t="s">
        <v>114</v>
      </c>
      <c r="E33" s="35" t="s">
        <v>8</v>
      </c>
      <c r="F33" s="142" t="s">
        <v>186</v>
      </c>
      <c r="G33" s="125" t="s">
        <v>186</v>
      </c>
      <c r="H33" s="125" t="s">
        <v>186</v>
      </c>
      <c r="I33" s="128" t="s">
        <v>102</v>
      </c>
      <c r="J33" s="125" t="s">
        <v>186</v>
      </c>
      <c r="K33" s="141"/>
      <c r="L33" s="386">
        <f>L34</f>
        <v>370892</v>
      </c>
    </row>
    <row r="34" spans="1:12" s="8" customFormat="1" ht="25.5">
      <c r="A34" s="138" t="s">
        <v>34</v>
      </c>
      <c r="B34" s="121" t="s">
        <v>148</v>
      </c>
      <c r="C34" s="123" t="s">
        <v>112</v>
      </c>
      <c r="D34" s="123" t="s">
        <v>114</v>
      </c>
      <c r="E34" s="35" t="s">
        <v>8</v>
      </c>
      <c r="F34" s="142" t="s">
        <v>186</v>
      </c>
      <c r="G34" s="125" t="s">
        <v>186</v>
      </c>
      <c r="H34" s="125" t="s">
        <v>186</v>
      </c>
      <c r="I34" s="128" t="s">
        <v>102</v>
      </c>
      <c r="J34" s="125" t="s">
        <v>186</v>
      </c>
      <c r="K34" s="141">
        <v>600</v>
      </c>
      <c r="L34" s="386">
        <f>L35</f>
        <v>370892</v>
      </c>
    </row>
    <row r="35" spans="1:12" s="8" customFormat="1" ht="12.75">
      <c r="A35" s="138" t="s">
        <v>35</v>
      </c>
      <c r="B35" s="121" t="s">
        <v>148</v>
      </c>
      <c r="C35" s="123" t="s">
        <v>112</v>
      </c>
      <c r="D35" s="123" t="s">
        <v>114</v>
      </c>
      <c r="E35" s="35" t="s">
        <v>8</v>
      </c>
      <c r="F35" s="142" t="s">
        <v>186</v>
      </c>
      <c r="G35" s="125" t="s">
        <v>186</v>
      </c>
      <c r="H35" s="125" t="s">
        <v>186</v>
      </c>
      <c r="I35" s="128" t="s">
        <v>102</v>
      </c>
      <c r="J35" s="125" t="s">
        <v>186</v>
      </c>
      <c r="K35" s="141" t="s">
        <v>36</v>
      </c>
      <c r="L35" s="386">
        <v>370892</v>
      </c>
    </row>
    <row r="36" spans="1:12" s="8" customFormat="1" ht="12.75">
      <c r="A36" s="138" t="s">
        <v>179</v>
      </c>
      <c r="B36" s="121" t="s">
        <v>148</v>
      </c>
      <c r="C36" s="123" t="s">
        <v>112</v>
      </c>
      <c r="D36" s="123" t="s">
        <v>114</v>
      </c>
      <c r="E36" s="125" t="s">
        <v>8</v>
      </c>
      <c r="F36" s="125" t="s">
        <v>186</v>
      </c>
      <c r="G36" s="125" t="s">
        <v>186</v>
      </c>
      <c r="H36" s="125" t="s">
        <v>186</v>
      </c>
      <c r="I36" s="125" t="s">
        <v>7</v>
      </c>
      <c r="J36" s="125" t="s">
        <v>186</v>
      </c>
      <c r="K36" s="139"/>
      <c r="L36" s="386">
        <f>L37</f>
        <v>12395.5</v>
      </c>
    </row>
    <row r="37" spans="1:12" s="8" customFormat="1" ht="25.5">
      <c r="A37" s="138" t="s">
        <v>34</v>
      </c>
      <c r="B37" s="121" t="s">
        <v>148</v>
      </c>
      <c r="C37" s="123" t="s">
        <v>112</v>
      </c>
      <c r="D37" s="123" t="s">
        <v>114</v>
      </c>
      <c r="E37" s="125" t="s">
        <v>8</v>
      </c>
      <c r="F37" s="124" t="s">
        <v>186</v>
      </c>
      <c r="G37" s="125" t="s">
        <v>186</v>
      </c>
      <c r="H37" s="125" t="s">
        <v>186</v>
      </c>
      <c r="I37" s="140" t="s">
        <v>7</v>
      </c>
      <c r="J37" s="125" t="s">
        <v>186</v>
      </c>
      <c r="K37" s="141">
        <v>600</v>
      </c>
      <c r="L37" s="386">
        <f>L38</f>
        <v>12395.5</v>
      </c>
    </row>
    <row r="38" spans="1:12" s="8" customFormat="1" ht="12.75">
      <c r="A38" s="138" t="s">
        <v>35</v>
      </c>
      <c r="B38" s="121" t="s">
        <v>148</v>
      </c>
      <c r="C38" s="123" t="s">
        <v>112</v>
      </c>
      <c r="D38" s="123" t="s">
        <v>114</v>
      </c>
      <c r="E38" s="125" t="s">
        <v>8</v>
      </c>
      <c r="F38" s="124" t="s">
        <v>186</v>
      </c>
      <c r="G38" s="125" t="s">
        <v>186</v>
      </c>
      <c r="H38" s="125" t="s">
        <v>186</v>
      </c>
      <c r="I38" s="140" t="s">
        <v>7</v>
      </c>
      <c r="J38" s="125" t="s">
        <v>186</v>
      </c>
      <c r="K38" s="141" t="s">
        <v>36</v>
      </c>
      <c r="L38" s="386">
        <v>12395.5</v>
      </c>
    </row>
    <row r="39" spans="1:12" s="9" customFormat="1" ht="25.5">
      <c r="A39" s="138" t="s">
        <v>200</v>
      </c>
      <c r="B39" s="121" t="s">
        <v>148</v>
      </c>
      <c r="C39" s="123" t="s">
        <v>112</v>
      </c>
      <c r="D39" s="123" t="s">
        <v>114</v>
      </c>
      <c r="E39" s="35" t="s">
        <v>8</v>
      </c>
      <c r="F39" s="142" t="s">
        <v>186</v>
      </c>
      <c r="G39" s="125" t="s">
        <v>186</v>
      </c>
      <c r="H39" s="125" t="s">
        <v>186</v>
      </c>
      <c r="I39" s="128" t="s">
        <v>201</v>
      </c>
      <c r="J39" s="125" t="s">
        <v>186</v>
      </c>
      <c r="K39" s="141"/>
      <c r="L39" s="386">
        <f>L40</f>
        <v>197848</v>
      </c>
    </row>
    <row r="40" spans="1:12" s="9" customFormat="1" ht="25.5">
      <c r="A40" s="138" t="s">
        <v>34</v>
      </c>
      <c r="B40" s="121" t="s">
        <v>148</v>
      </c>
      <c r="C40" s="123" t="s">
        <v>112</v>
      </c>
      <c r="D40" s="123" t="s">
        <v>114</v>
      </c>
      <c r="E40" s="125" t="s">
        <v>8</v>
      </c>
      <c r="F40" s="124" t="s">
        <v>186</v>
      </c>
      <c r="G40" s="125" t="s">
        <v>186</v>
      </c>
      <c r="H40" s="125" t="s">
        <v>186</v>
      </c>
      <c r="I40" s="140" t="s">
        <v>201</v>
      </c>
      <c r="J40" s="125" t="s">
        <v>186</v>
      </c>
      <c r="K40" s="141">
        <v>600</v>
      </c>
      <c r="L40" s="386">
        <f>L41</f>
        <v>197848</v>
      </c>
    </row>
    <row r="41" spans="1:12" s="9" customFormat="1" ht="12.75">
      <c r="A41" s="138" t="s">
        <v>35</v>
      </c>
      <c r="B41" s="121" t="s">
        <v>148</v>
      </c>
      <c r="C41" s="123" t="s">
        <v>112</v>
      </c>
      <c r="D41" s="123" t="s">
        <v>114</v>
      </c>
      <c r="E41" s="125" t="s">
        <v>8</v>
      </c>
      <c r="F41" s="124" t="s">
        <v>186</v>
      </c>
      <c r="G41" s="125" t="s">
        <v>186</v>
      </c>
      <c r="H41" s="125" t="s">
        <v>186</v>
      </c>
      <c r="I41" s="140" t="s">
        <v>201</v>
      </c>
      <c r="J41" s="125" t="s">
        <v>186</v>
      </c>
      <c r="K41" s="141" t="s">
        <v>36</v>
      </c>
      <c r="L41" s="386">
        <v>197848</v>
      </c>
    </row>
    <row r="42" spans="1:12" s="9" customFormat="1" ht="45.75" customHeight="1">
      <c r="A42" s="120" t="s">
        <v>261</v>
      </c>
      <c r="B42" s="121" t="s">
        <v>148</v>
      </c>
      <c r="C42" s="123" t="s">
        <v>112</v>
      </c>
      <c r="D42" s="123" t="s">
        <v>114</v>
      </c>
      <c r="E42" s="125" t="s">
        <v>8</v>
      </c>
      <c r="F42" s="124" t="s">
        <v>186</v>
      </c>
      <c r="G42" s="125" t="s">
        <v>186</v>
      </c>
      <c r="H42" s="125" t="s">
        <v>186</v>
      </c>
      <c r="I42" s="140" t="s">
        <v>252</v>
      </c>
      <c r="J42" s="125" t="s">
        <v>186</v>
      </c>
      <c r="K42" s="141"/>
      <c r="L42" s="385">
        <f>L43</f>
        <v>122.8</v>
      </c>
    </row>
    <row r="43" spans="1:12" s="9" customFormat="1" ht="25.5">
      <c r="A43" s="138" t="s">
        <v>34</v>
      </c>
      <c r="B43" s="121" t="s">
        <v>148</v>
      </c>
      <c r="C43" s="123" t="s">
        <v>112</v>
      </c>
      <c r="D43" s="123" t="s">
        <v>114</v>
      </c>
      <c r="E43" s="125" t="s">
        <v>8</v>
      </c>
      <c r="F43" s="124" t="s">
        <v>186</v>
      </c>
      <c r="G43" s="125" t="s">
        <v>186</v>
      </c>
      <c r="H43" s="125" t="s">
        <v>186</v>
      </c>
      <c r="I43" s="140" t="s">
        <v>253</v>
      </c>
      <c r="J43" s="125" t="s">
        <v>186</v>
      </c>
      <c r="K43" s="141" t="s">
        <v>202</v>
      </c>
      <c r="L43" s="385">
        <f>L44</f>
        <v>122.8</v>
      </c>
    </row>
    <row r="44" spans="1:12" s="9" customFormat="1" ht="12.75">
      <c r="A44" s="138" t="s">
        <v>35</v>
      </c>
      <c r="B44" s="121" t="s">
        <v>148</v>
      </c>
      <c r="C44" s="123" t="s">
        <v>112</v>
      </c>
      <c r="D44" s="123" t="s">
        <v>114</v>
      </c>
      <c r="E44" s="125" t="s">
        <v>8</v>
      </c>
      <c r="F44" s="124" t="s">
        <v>186</v>
      </c>
      <c r="G44" s="125" t="s">
        <v>186</v>
      </c>
      <c r="H44" s="125" t="s">
        <v>186</v>
      </c>
      <c r="I44" s="140" t="s">
        <v>253</v>
      </c>
      <c r="J44" s="125" t="s">
        <v>186</v>
      </c>
      <c r="K44" s="141" t="s">
        <v>36</v>
      </c>
      <c r="L44" s="385">
        <v>122.8</v>
      </c>
    </row>
    <row r="45" spans="1:12" s="9" customFormat="1" ht="54.75" customHeight="1">
      <c r="A45" s="144" t="s">
        <v>297</v>
      </c>
      <c r="B45" s="121" t="s">
        <v>148</v>
      </c>
      <c r="C45" s="123" t="s">
        <v>112</v>
      </c>
      <c r="D45" s="123" t="s">
        <v>114</v>
      </c>
      <c r="E45" s="35" t="s">
        <v>8</v>
      </c>
      <c r="F45" s="125" t="s">
        <v>186</v>
      </c>
      <c r="G45" s="125" t="s">
        <v>186</v>
      </c>
      <c r="H45" s="125" t="s">
        <v>186</v>
      </c>
      <c r="I45" s="128" t="s">
        <v>229</v>
      </c>
      <c r="J45" s="125" t="s">
        <v>186</v>
      </c>
      <c r="K45" s="139"/>
      <c r="L45" s="385">
        <f>L46</f>
        <v>482.4</v>
      </c>
    </row>
    <row r="46" spans="1:12" s="9" customFormat="1" ht="25.5">
      <c r="A46" s="138" t="s">
        <v>34</v>
      </c>
      <c r="B46" s="121" t="s">
        <v>148</v>
      </c>
      <c r="C46" s="123" t="s">
        <v>112</v>
      </c>
      <c r="D46" s="123" t="s">
        <v>114</v>
      </c>
      <c r="E46" s="35" t="s">
        <v>8</v>
      </c>
      <c r="F46" s="125" t="s">
        <v>186</v>
      </c>
      <c r="G46" s="125" t="s">
        <v>186</v>
      </c>
      <c r="H46" s="125" t="s">
        <v>186</v>
      </c>
      <c r="I46" s="128" t="s">
        <v>229</v>
      </c>
      <c r="J46" s="125" t="s">
        <v>186</v>
      </c>
      <c r="K46" s="139" t="s">
        <v>202</v>
      </c>
      <c r="L46" s="385">
        <f>L47</f>
        <v>482.4</v>
      </c>
    </row>
    <row r="47" spans="1:12" s="9" customFormat="1" ht="12.75">
      <c r="A47" s="138" t="s">
        <v>35</v>
      </c>
      <c r="B47" s="121" t="s">
        <v>148</v>
      </c>
      <c r="C47" s="123" t="s">
        <v>112</v>
      </c>
      <c r="D47" s="123" t="s">
        <v>114</v>
      </c>
      <c r="E47" s="35" t="s">
        <v>8</v>
      </c>
      <c r="F47" s="125" t="s">
        <v>186</v>
      </c>
      <c r="G47" s="125" t="s">
        <v>186</v>
      </c>
      <c r="H47" s="125" t="s">
        <v>186</v>
      </c>
      <c r="I47" s="128" t="s">
        <v>229</v>
      </c>
      <c r="J47" s="125" t="s">
        <v>186</v>
      </c>
      <c r="K47" s="139" t="s">
        <v>36</v>
      </c>
      <c r="L47" s="385">
        <f>241.2+241.2</f>
        <v>482.4</v>
      </c>
    </row>
    <row r="48" spans="1:12" s="9" customFormat="1" ht="12.75">
      <c r="A48" s="138" t="s">
        <v>250</v>
      </c>
      <c r="B48" s="121" t="s">
        <v>148</v>
      </c>
      <c r="C48" s="123" t="s">
        <v>112</v>
      </c>
      <c r="D48" s="123" t="s">
        <v>110</v>
      </c>
      <c r="E48" s="125"/>
      <c r="F48" s="124"/>
      <c r="G48" s="125"/>
      <c r="H48" s="125"/>
      <c r="I48" s="140"/>
      <c r="J48" s="125"/>
      <c r="K48" s="141"/>
      <c r="L48" s="386">
        <f>L49</f>
        <v>28963.3</v>
      </c>
    </row>
    <row r="49" spans="1:12" s="9" customFormat="1" ht="38.25">
      <c r="A49" s="138" t="s">
        <v>331</v>
      </c>
      <c r="B49" s="121" t="s">
        <v>148</v>
      </c>
      <c r="C49" s="123" t="s">
        <v>112</v>
      </c>
      <c r="D49" s="123" t="s">
        <v>110</v>
      </c>
      <c r="E49" s="125" t="s">
        <v>8</v>
      </c>
      <c r="F49" s="125" t="s">
        <v>186</v>
      </c>
      <c r="G49" s="125" t="s">
        <v>186</v>
      </c>
      <c r="H49" s="125" t="s">
        <v>186</v>
      </c>
      <c r="I49" s="125" t="s">
        <v>187</v>
      </c>
      <c r="J49" s="125" t="s">
        <v>186</v>
      </c>
      <c r="K49" s="141"/>
      <c r="L49" s="386">
        <f>L56+L53+L50</f>
        <v>28963.3</v>
      </c>
    </row>
    <row r="50" spans="1:12" s="9" customFormat="1" ht="67.5" customHeight="1">
      <c r="A50" s="120" t="s">
        <v>271</v>
      </c>
      <c r="B50" s="121" t="s">
        <v>148</v>
      </c>
      <c r="C50" s="123" t="s">
        <v>112</v>
      </c>
      <c r="D50" s="123" t="s">
        <v>110</v>
      </c>
      <c r="E50" s="125" t="s">
        <v>8</v>
      </c>
      <c r="F50" s="124" t="s">
        <v>186</v>
      </c>
      <c r="G50" s="125" t="s">
        <v>186</v>
      </c>
      <c r="H50" s="125" t="s">
        <v>186</v>
      </c>
      <c r="I50" s="140" t="s">
        <v>272</v>
      </c>
      <c r="J50" s="125" t="s">
        <v>186</v>
      </c>
      <c r="K50" s="141"/>
      <c r="L50" s="386">
        <f>L51</f>
        <v>1700</v>
      </c>
    </row>
    <row r="51" spans="1:12" s="9" customFormat="1" ht="27" customHeight="1">
      <c r="A51" s="138" t="s">
        <v>34</v>
      </c>
      <c r="B51" s="121" t="s">
        <v>148</v>
      </c>
      <c r="C51" s="123" t="s">
        <v>112</v>
      </c>
      <c r="D51" s="123" t="s">
        <v>110</v>
      </c>
      <c r="E51" s="125" t="s">
        <v>8</v>
      </c>
      <c r="F51" s="124" t="s">
        <v>186</v>
      </c>
      <c r="G51" s="125" t="s">
        <v>186</v>
      </c>
      <c r="H51" s="125" t="s">
        <v>186</v>
      </c>
      <c r="I51" s="140" t="s">
        <v>272</v>
      </c>
      <c r="J51" s="125" t="s">
        <v>186</v>
      </c>
      <c r="K51" s="141" t="s">
        <v>202</v>
      </c>
      <c r="L51" s="386">
        <f>L52</f>
        <v>1700</v>
      </c>
    </row>
    <row r="52" spans="1:12" s="9" customFormat="1" ht="27" customHeight="1">
      <c r="A52" s="138" t="s">
        <v>35</v>
      </c>
      <c r="B52" s="121" t="s">
        <v>148</v>
      </c>
      <c r="C52" s="123" t="s">
        <v>112</v>
      </c>
      <c r="D52" s="123" t="s">
        <v>110</v>
      </c>
      <c r="E52" s="125" t="s">
        <v>8</v>
      </c>
      <c r="F52" s="124" t="s">
        <v>186</v>
      </c>
      <c r="G52" s="125" t="s">
        <v>186</v>
      </c>
      <c r="H52" s="125" t="s">
        <v>186</v>
      </c>
      <c r="I52" s="140" t="s">
        <v>272</v>
      </c>
      <c r="J52" s="125" t="s">
        <v>186</v>
      </c>
      <c r="K52" s="141" t="s">
        <v>36</v>
      </c>
      <c r="L52" s="386">
        <v>1700</v>
      </c>
    </row>
    <row r="53" spans="1:12" s="9" customFormat="1" ht="12.75">
      <c r="A53" s="138" t="s">
        <v>179</v>
      </c>
      <c r="B53" s="121" t="s">
        <v>148</v>
      </c>
      <c r="C53" s="123" t="s">
        <v>112</v>
      </c>
      <c r="D53" s="123" t="s">
        <v>110</v>
      </c>
      <c r="E53" s="125" t="s">
        <v>8</v>
      </c>
      <c r="F53" s="125" t="s">
        <v>186</v>
      </c>
      <c r="G53" s="125" t="s">
        <v>186</v>
      </c>
      <c r="H53" s="125" t="s">
        <v>186</v>
      </c>
      <c r="I53" s="125" t="s">
        <v>7</v>
      </c>
      <c r="J53" s="125" t="s">
        <v>186</v>
      </c>
      <c r="K53" s="139"/>
      <c r="L53" s="386">
        <f>L54</f>
        <v>675</v>
      </c>
    </row>
    <row r="54" spans="1:12" s="9" customFormat="1" ht="25.5">
      <c r="A54" s="138" t="s">
        <v>34</v>
      </c>
      <c r="B54" s="121" t="s">
        <v>148</v>
      </c>
      <c r="C54" s="123" t="s">
        <v>112</v>
      </c>
      <c r="D54" s="123" t="s">
        <v>110</v>
      </c>
      <c r="E54" s="125" t="s">
        <v>8</v>
      </c>
      <c r="F54" s="124" t="s">
        <v>186</v>
      </c>
      <c r="G54" s="125" t="s">
        <v>186</v>
      </c>
      <c r="H54" s="125" t="s">
        <v>186</v>
      </c>
      <c r="I54" s="140" t="s">
        <v>7</v>
      </c>
      <c r="J54" s="125" t="s">
        <v>186</v>
      </c>
      <c r="K54" s="141">
        <v>600</v>
      </c>
      <c r="L54" s="386">
        <f>L55</f>
        <v>675</v>
      </c>
    </row>
    <row r="55" spans="1:12" s="9" customFormat="1" ht="12.75">
      <c r="A55" s="138" t="s">
        <v>35</v>
      </c>
      <c r="B55" s="121" t="s">
        <v>148</v>
      </c>
      <c r="C55" s="123" t="s">
        <v>112</v>
      </c>
      <c r="D55" s="123" t="s">
        <v>110</v>
      </c>
      <c r="E55" s="125" t="s">
        <v>8</v>
      </c>
      <c r="F55" s="124" t="s">
        <v>186</v>
      </c>
      <c r="G55" s="125" t="s">
        <v>186</v>
      </c>
      <c r="H55" s="125" t="s">
        <v>186</v>
      </c>
      <c r="I55" s="140" t="s">
        <v>7</v>
      </c>
      <c r="J55" s="125" t="s">
        <v>186</v>
      </c>
      <c r="K55" s="141" t="s">
        <v>36</v>
      </c>
      <c r="L55" s="386">
        <f>20+635+20</f>
        <v>675</v>
      </c>
    </row>
    <row r="56" spans="1:12" s="9" customFormat="1" ht="25.5">
      <c r="A56" s="138" t="s">
        <v>203</v>
      </c>
      <c r="B56" s="121" t="s">
        <v>148</v>
      </c>
      <c r="C56" s="123" t="s">
        <v>112</v>
      </c>
      <c r="D56" s="123" t="s">
        <v>110</v>
      </c>
      <c r="E56" s="125" t="s">
        <v>8</v>
      </c>
      <c r="F56" s="124" t="s">
        <v>186</v>
      </c>
      <c r="G56" s="125" t="s">
        <v>186</v>
      </c>
      <c r="H56" s="125" t="s">
        <v>186</v>
      </c>
      <c r="I56" s="140" t="s">
        <v>204</v>
      </c>
      <c r="J56" s="125" t="s">
        <v>186</v>
      </c>
      <c r="K56" s="141"/>
      <c r="L56" s="386">
        <f>L57</f>
        <v>26588.3</v>
      </c>
    </row>
    <row r="57" spans="1:12" s="9" customFormat="1" ht="25.5">
      <c r="A57" s="138" t="s">
        <v>34</v>
      </c>
      <c r="B57" s="121" t="s">
        <v>148</v>
      </c>
      <c r="C57" s="123" t="s">
        <v>112</v>
      </c>
      <c r="D57" s="123" t="s">
        <v>110</v>
      </c>
      <c r="E57" s="125" t="s">
        <v>8</v>
      </c>
      <c r="F57" s="124" t="s">
        <v>186</v>
      </c>
      <c r="G57" s="125" t="s">
        <v>186</v>
      </c>
      <c r="H57" s="125" t="s">
        <v>186</v>
      </c>
      <c r="I57" s="140" t="s">
        <v>204</v>
      </c>
      <c r="J57" s="125" t="s">
        <v>186</v>
      </c>
      <c r="K57" s="141">
        <v>600</v>
      </c>
      <c r="L57" s="386">
        <f>L58</f>
        <v>26588.3</v>
      </c>
    </row>
    <row r="58" spans="1:12" s="9" customFormat="1" ht="12.75">
      <c r="A58" s="138" t="s">
        <v>35</v>
      </c>
      <c r="B58" s="121" t="s">
        <v>148</v>
      </c>
      <c r="C58" s="123" t="s">
        <v>112</v>
      </c>
      <c r="D58" s="123" t="s">
        <v>110</v>
      </c>
      <c r="E58" s="125" t="s">
        <v>8</v>
      </c>
      <c r="F58" s="124" t="s">
        <v>186</v>
      </c>
      <c r="G58" s="125" t="s">
        <v>186</v>
      </c>
      <c r="H58" s="125" t="s">
        <v>186</v>
      </c>
      <c r="I58" s="140" t="s">
        <v>204</v>
      </c>
      <c r="J58" s="125" t="s">
        <v>186</v>
      </c>
      <c r="K58" s="141" t="s">
        <v>36</v>
      </c>
      <c r="L58" s="385">
        <v>26588.3</v>
      </c>
    </row>
    <row r="59" spans="1:12" s="9" customFormat="1" ht="24.75" customHeight="1">
      <c r="A59" s="138" t="s">
        <v>282</v>
      </c>
      <c r="B59" s="121" t="s">
        <v>148</v>
      </c>
      <c r="C59" s="123" t="s">
        <v>112</v>
      </c>
      <c r="D59" s="123" t="s">
        <v>111</v>
      </c>
      <c r="E59" s="125"/>
      <c r="F59" s="124"/>
      <c r="G59" s="125"/>
      <c r="H59" s="125"/>
      <c r="I59" s="140"/>
      <c r="J59" s="125"/>
      <c r="K59" s="141"/>
      <c r="L59" s="386">
        <f>L60</f>
        <v>140</v>
      </c>
    </row>
    <row r="60" spans="1:12" s="9" customFormat="1" ht="40.5" customHeight="1">
      <c r="A60" s="138" t="s">
        <v>331</v>
      </c>
      <c r="B60" s="121" t="s">
        <v>148</v>
      </c>
      <c r="C60" s="145" t="s">
        <v>112</v>
      </c>
      <c r="D60" s="145" t="s">
        <v>111</v>
      </c>
      <c r="E60" s="125" t="s">
        <v>8</v>
      </c>
      <c r="F60" s="125" t="s">
        <v>186</v>
      </c>
      <c r="G60" s="125" t="s">
        <v>186</v>
      </c>
      <c r="H60" s="125" t="s">
        <v>186</v>
      </c>
      <c r="I60" s="125" t="s">
        <v>187</v>
      </c>
      <c r="J60" s="125" t="s">
        <v>186</v>
      </c>
      <c r="K60" s="139"/>
      <c r="L60" s="386">
        <f>L64+L61</f>
        <v>140</v>
      </c>
    </row>
    <row r="61" spans="1:12" s="9" customFormat="1" ht="23.25" customHeight="1">
      <c r="A61" s="146" t="s">
        <v>47</v>
      </c>
      <c r="B61" s="121" t="s">
        <v>148</v>
      </c>
      <c r="C61" s="145" t="s">
        <v>112</v>
      </c>
      <c r="D61" s="145" t="s">
        <v>111</v>
      </c>
      <c r="E61" s="125" t="s">
        <v>8</v>
      </c>
      <c r="F61" s="125" t="s">
        <v>186</v>
      </c>
      <c r="G61" s="125" t="s">
        <v>186</v>
      </c>
      <c r="H61" s="125" t="s">
        <v>186</v>
      </c>
      <c r="I61" s="125" t="s">
        <v>43</v>
      </c>
      <c r="J61" s="125" t="s">
        <v>186</v>
      </c>
      <c r="K61" s="139"/>
      <c r="L61" s="386">
        <f>L62</f>
        <v>10</v>
      </c>
    </row>
    <row r="62" spans="1:12" s="9" customFormat="1" ht="29.25" customHeight="1">
      <c r="A62" s="138" t="s">
        <v>84</v>
      </c>
      <c r="B62" s="121" t="s">
        <v>148</v>
      </c>
      <c r="C62" s="145" t="s">
        <v>112</v>
      </c>
      <c r="D62" s="145" t="s">
        <v>111</v>
      </c>
      <c r="E62" s="125" t="s">
        <v>8</v>
      </c>
      <c r="F62" s="125" t="s">
        <v>186</v>
      </c>
      <c r="G62" s="125" t="s">
        <v>186</v>
      </c>
      <c r="H62" s="125" t="s">
        <v>186</v>
      </c>
      <c r="I62" s="125" t="s">
        <v>43</v>
      </c>
      <c r="J62" s="125" t="s">
        <v>186</v>
      </c>
      <c r="K62" s="139" t="s">
        <v>85</v>
      </c>
      <c r="L62" s="386">
        <f>L63</f>
        <v>10</v>
      </c>
    </row>
    <row r="63" spans="1:12" s="9" customFormat="1" ht="31.5" customHeight="1">
      <c r="A63" s="138" t="s">
        <v>86</v>
      </c>
      <c r="B63" s="121" t="s">
        <v>148</v>
      </c>
      <c r="C63" s="145" t="s">
        <v>112</v>
      </c>
      <c r="D63" s="145" t="s">
        <v>111</v>
      </c>
      <c r="E63" s="125" t="s">
        <v>8</v>
      </c>
      <c r="F63" s="125" t="s">
        <v>186</v>
      </c>
      <c r="G63" s="125" t="s">
        <v>186</v>
      </c>
      <c r="H63" s="125" t="s">
        <v>186</v>
      </c>
      <c r="I63" s="125" t="s">
        <v>43</v>
      </c>
      <c r="J63" s="125" t="s">
        <v>186</v>
      </c>
      <c r="K63" s="139" t="s">
        <v>87</v>
      </c>
      <c r="L63" s="386">
        <v>10</v>
      </c>
    </row>
    <row r="64" spans="1:12" s="9" customFormat="1" ht="17.25" customHeight="1">
      <c r="A64" s="138" t="s">
        <v>179</v>
      </c>
      <c r="B64" s="121" t="s">
        <v>148</v>
      </c>
      <c r="C64" s="145" t="s">
        <v>112</v>
      </c>
      <c r="D64" s="145" t="s">
        <v>111</v>
      </c>
      <c r="E64" s="125" t="s">
        <v>8</v>
      </c>
      <c r="F64" s="125" t="s">
        <v>186</v>
      </c>
      <c r="G64" s="125" t="s">
        <v>186</v>
      </c>
      <c r="H64" s="125" t="s">
        <v>186</v>
      </c>
      <c r="I64" s="125" t="s">
        <v>7</v>
      </c>
      <c r="J64" s="125" t="s">
        <v>186</v>
      </c>
      <c r="K64" s="139"/>
      <c r="L64" s="386">
        <f>L65</f>
        <v>130</v>
      </c>
    </row>
    <row r="65" spans="1:12" s="9" customFormat="1" ht="24.75" customHeight="1">
      <c r="A65" s="138" t="s">
        <v>34</v>
      </c>
      <c r="B65" s="121" t="s">
        <v>148</v>
      </c>
      <c r="C65" s="145" t="s">
        <v>112</v>
      </c>
      <c r="D65" s="145" t="s">
        <v>111</v>
      </c>
      <c r="E65" s="125" t="s">
        <v>8</v>
      </c>
      <c r="F65" s="125" t="s">
        <v>186</v>
      </c>
      <c r="G65" s="125" t="s">
        <v>186</v>
      </c>
      <c r="H65" s="125" t="s">
        <v>186</v>
      </c>
      <c r="I65" s="125" t="s">
        <v>7</v>
      </c>
      <c r="J65" s="125" t="s">
        <v>186</v>
      </c>
      <c r="K65" s="139" t="s">
        <v>202</v>
      </c>
      <c r="L65" s="386">
        <f>L66</f>
        <v>130</v>
      </c>
    </row>
    <row r="66" spans="1:12" s="9" customFormat="1" ht="18.75" customHeight="1">
      <c r="A66" s="138" t="s">
        <v>35</v>
      </c>
      <c r="B66" s="121" t="s">
        <v>148</v>
      </c>
      <c r="C66" s="145" t="s">
        <v>112</v>
      </c>
      <c r="D66" s="145" t="s">
        <v>111</v>
      </c>
      <c r="E66" s="125" t="s">
        <v>8</v>
      </c>
      <c r="F66" s="125" t="s">
        <v>186</v>
      </c>
      <c r="G66" s="125" t="s">
        <v>186</v>
      </c>
      <c r="H66" s="125" t="s">
        <v>186</v>
      </c>
      <c r="I66" s="125" t="s">
        <v>7</v>
      </c>
      <c r="J66" s="125" t="s">
        <v>186</v>
      </c>
      <c r="K66" s="139" t="s">
        <v>36</v>
      </c>
      <c r="L66" s="386">
        <v>130</v>
      </c>
    </row>
    <row r="67" spans="1:12" s="9" customFormat="1" ht="12.75">
      <c r="A67" s="120" t="s">
        <v>249</v>
      </c>
      <c r="B67" s="121" t="s">
        <v>148</v>
      </c>
      <c r="C67" s="145" t="s">
        <v>112</v>
      </c>
      <c r="D67" s="145" t="s">
        <v>112</v>
      </c>
      <c r="E67" s="147"/>
      <c r="F67" s="147"/>
      <c r="G67" s="125"/>
      <c r="H67" s="125"/>
      <c r="I67" s="147"/>
      <c r="J67" s="147"/>
      <c r="K67" s="148"/>
      <c r="L67" s="386">
        <f>L73+L68</f>
        <v>4132.6</v>
      </c>
    </row>
    <row r="68" spans="1:12" s="9" customFormat="1" ht="38.25">
      <c r="A68" s="149" t="s">
        <v>332</v>
      </c>
      <c r="B68" s="121" t="s">
        <v>148</v>
      </c>
      <c r="C68" s="123" t="s">
        <v>112</v>
      </c>
      <c r="D68" s="145" t="s">
        <v>112</v>
      </c>
      <c r="E68" s="150" t="s">
        <v>112</v>
      </c>
      <c r="F68" s="150" t="s">
        <v>186</v>
      </c>
      <c r="G68" s="125" t="s">
        <v>186</v>
      </c>
      <c r="H68" s="125" t="s">
        <v>186</v>
      </c>
      <c r="I68" s="150" t="s">
        <v>187</v>
      </c>
      <c r="J68" s="125" t="s">
        <v>186</v>
      </c>
      <c r="K68" s="151"/>
      <c r="L68" s="386">
        <f>L69</f>
        <v>145</v>
      </c>
    </row>
    <row r="69" spans="1:12" s="9" customFormat="1" ht="25.5">
      <c r="A69" s="130" t="s">
        <v>333</v>
      </c>
      <c r="B69" s="121" t="s">
        <v>148</v>
      </c>
      <c r="C69" s="123" t="s">
        <v>112</v>
      </c>
      <c r="D69" s="145" t="s">
        <v>112</v>
      </c>
      <c r="E69" s="147" t="s">
        <v>112</v>
      </c>
      <c r="F69" s="147" t="s">
        <v>184</v>
      </c>
      <c r="G69" s="125" t="s">
        <v>186</v>
      </c>
      <c r="H69" s="125" t="s">
        <v>186</v>
      </c>
      <c r="I69" s="147" t="s">
        <v>187</v>
      </c>
      <c r="J69" s="125" t="s">
        <v>186</v>
      </c>
      <c r="K69" s="148"/>
      <c r="L69" s="386">
        <f>L70</f>
        <v>145</v>
      </c>
    </row>
    <row r="70" spans="1:12" s="9" customFormat="1" ht="20.25" customHeight="1">
      <c r="A70" s="130" t="s">
        <v>24</v>
      </c>
      <c r="B70" s="121" t="s">
        <v>148</v>
      </c>
      <c r="C70" s="123" t="s">
        <v>112</v>
      </c>
      <c r="D70" s="145" t="s">
        <v>112</v>
      </c>
      <c r="E70" s="147" t="s">
        <v>112</v>
      </c>
      <c r="F70" s="147" t="s">
        <v>184</v>
      </c>
      <c r="G70" s="125" t="s">
        <v>186</v>
      </c>
      <c r="H70" s="125" t="s">
        <v>186</v>
      </c>
      <c r="I70" s="147" t="s">
        <v>27</v>
      </c>
      <c r="J70" s="125" t="s">
        <v>186</v>
      </c>
      <c r="K70" s="148"/>
      <c r="L70" s="386">
        <f>L71</f>
        <v>145</v>
      </c>
    </row>
    <row r="71" spans="1:12" s="9" customFormat="1" ht="25.5">
      <c r="A71" s="138" t="s">
        <v>34</v>
      </c>
      <c r="B71" s="121" t="s">
        <v>148</v>
      </c>
      <c r="C71" s="123" t="s">
        <v>112</v>
      </c>
      <c r="D71" s="145" t="s">
        <v>112</v>
      </c>
      <c r="E71" s="147" t="s">
        <v>112</v>
      </c>
      <c r="F71" s="147" t="s">
        <v>184</v>
      </c>
      <c r="G71" s="125" t="s">
        <v>186</v>
      </c>
      <c r="H71" s="125" t="s">
        <v>186</v>
      </c>
      <c r="I71" s="147" t="s">
        <v>27</v>
      </c>
      <c r="J71" s="125" t="s">
        <v>186</v>
      </c>
      <c r="K71" s="141">
        <v>600</v>
      </c>
      <c r="L71" s="386">
        <f>L72</f>
        <v>145</v>
      </c>
    </row>
    <row r="72" spans="1:12" s="9" customFormat="1" ht="12.75">
      <c r="A72" s="138" t="s">
        <v>35</v>
      </c>
      <c r="B72" s="121" t="s">
        <v>148</v>
      </c>
      <c r="C72" s="123" t="s">
        <v>112</v>
      </c>
      <c r="D72" s="145" t="s">
        <v>112</v>
      </c>
      <c r="E72" s="147" t="s">
        <v>112</v>
      </c>
      <c r="F72" s="147" t="s">
        <v>184</v>
      </c>
      <c r="G72" s="125" t="s">
        <v>186</v>
      </c>
      <c r="H72" s="125" t="s">
        <v>186</v>
      </c>
      <c r="I72" s="147" t="s">
        <v>27</v>
      </c>
      <c r="J72" s="125" t="s">
        <v>186</v>
      </c>
      <c r="K72" s="141" t="s">
        <v>36</v>
      </c>
      <c r="L72" s="386">
        <v>145</v>
      </c>
    </row>
    <row r="73" spans="1:12" s="9" customFormat="1" ht="38.25">
      <c r="A73" s="138" t="s">
        <v>331</v>
      </c>
      <c r="B73" s="121" t="s">
        <v>148</v>
      </c>
      <c r="C73" s="145" t="s">
        <v>112</v>
      </c>
      <c r="D73" s="145" t="s">
        <v>112</v>
      </c>
      <c r="E73" s="125" t="s">
        <v>8</v>
      </c>
      <c r="F73" s="125" t="s">
        <v>186</v>
      </c>
      <c r="G73" s="125" t="s">
        <v>186</v>
      </c>
      <c r="H73" s="125" t="s">
        <v>186</v>
      </c>
      <c r="I73" s="125" t="s">
        <v>187</v>
      </c>
      <c r="J73" s="125" t="s">
        <v>186</v>
      </c>
      <c r="K73" s="139"/>
      <c r="L73" s="386">
        <f>L74</f>
        <v>3987.6</v>
      </c>
    </row>
    <row r="74" spans="1:12" s="9" customFormat="1" ht="60.75" customHeight="1">
      <c r="A74" s="138" t="s">
        <v>327</v>
      </c>
      <c r="B74" s="121" t="s">
        <v>148</v>
      </c>
      <c r="C74" s="145" t="s">
        <v>112</v>
      </c>
      <c r="D74" s="145" t="s">
        <v>112</v>
      </c>
      <c r="E74" s="125" t="s">
        <v>8</v>
      </c>
      <c r="F74" s="125" t="s">
        <v>186</v>
      </c>
      <c r="G74" s="125" t="s">
        <v>186</v>
      </c>
      <c r="H74" s="125" t="s">
        <v>186</v>
      </c>
      <c r="I74" s="125" t="s">
        <v>80</v>
      </c>
      <c r="J74" s="125" t="s">
        <v>186</v>
      </c>
      <c r="K74" s="139"/>
      <c r="L74" s="386">
        <f>L75</f>
        <v>3987.6</v>
      </c>
    </row>
    <row r="75" spans="1:12" s="9" customFormat="1" ht="25.5">
      <c r="A75" s="138" t="s">
        <v>34</v>
      </c>
      <c r="B75" s="121" t="s">
        <v>148</v>
      </c>
      <c r="C75" s="145" t="s">
        <v>112</v>
      </c>
      <c r="D75" s="145" t="s">
        <v>112</v>
      </c>
      <c r="E75" s="125" t="s">
        <v>8</v>
      </c>
      <c r="F75" s="124" t="s">
        <v>186</v>
      </c>
      <c r="G75" s="125" t="s">
        <v>186</v>
      </c>
      <c r="H75" s="125" t="s">
        <v>186</v>
      </c>
      <c r="I75" s="140" t="s">
        <v>80</v>
      </c>
      <c r="J75" s="125" t="s">
        <v>186</v>
      </c>
      <c r="K75" s="141">
        <v>600</v>
      </c>
      <c r="L75" s="386">
        <f>L76</f>
        <v>3987.6</v>
      </c>
    </row>
    <row r="76" spans="1:12" s="9" customFormat="1" ht="12.75">
      <c r="A76" s="138" t="s">
        <v>35</v>
      </c>
      <c r="B76" s="121" t="s">
        <v>148</v>
      </c>
      <c r="C76" s="145" t="s">
        <v>112</v>
      </c>
      <c r="D76" s="145" t="s">
        <v>112</v>
      </c>
      <c r="E76" s="125" t="s">
        <v>8</v>
      </c>
      <c r="F76" s="124" t="s">
        <v>186</v>
      </c>
      <c r="G76" s="125" t="s">
        <v>186</v>
      </c>
      <c r="H76" s="125" t="s">
        <v>186</v>
      </c>
      <c r="I76" s="140" t="s">
        <v>80</v>
      </c>
      <c r="J76" s="125" t="s">
        <v>186</v>
      </c>
      <c r="K76" s="141" t="s">
        <v>36</v>
      </c>
      <c r="L76" s="386">
        <v>3987.6</v>
      </c>
    </row>
    <row r="77" spans="1:12" s="13" customFormat="1" ht="12.75">
      <c r="A77" s="120" t="s">
        <v>129</v>
      </c>
      <c r="B77" s="121" t="s">
        <v>148</v>
      </c>
      <c r="C77" s="145" t="s">
        <v>112</v>
      </c>
      <c r="D77" s="145" t="s">
        <v>124</v>
      </c>
      <c r="E77" s="147"/>
      <c r="F77" s="147"/>
      <c r="G77" s="125"/>
      <c r="H77" s="125"/>
      <c r="I77" s="147"/>
      <c r="J77" s="147"/>
      <c r="K77" s="152"/>
      <c r="L77" s="386">
        <f>L78</f>
        <v>13809.2</v>
      </c>
    </row>
    <row r="78" spans="1:12" s="9" customFormat="1" ht="38.25">
      <c r="A78" s="138" t="s">
        <v>331</v>
      </c>
      <c r="B78" s="121" t="s">
        <v>148</v>
      </c>
      <c r="C78" s="145" t="s">
        <v>112</v>
      </c>
      <c r="D78" s="145" t="s">
        <v>124</v>
      </c>
      <c r="E78" s="125" t="s">
        <v>8</v>
      </c>
      <c r="F78" s="125" t="s">
        <v>186</v>
      </c>
      <c r="G78" s="125" t="s">
        <v>186</v>
      </c>
      <c r="H78" s="125" t="s">
        <v>186</v>
      </c>
      <c r="I78" s="125" t="s">
        <v>187</v>
      </c>
      <c r="J78" s="125" t="s">
        <v>186</v>
      </c>
      <c r="K78" s="139"/>
      <c r="L78" s="386">
        <f>L79+L84</f>
        <v>13809.2</v>
      </c>
    </row>
    <row r="79" spans="1:12" s="9" customFormat="1" ht="25.5">
      <c r="A79" s="146" t="s">
        <v>47</v>
      </c>
      <c r="B79" s="121" t="s">
        <v>148</v>
      </c>
      <c r="C79" s="145" t="s">
        <v>112</v>
      </c>
      <c r="D79" s="145" t="s">
        <v>124</v>
      </c>
      <c r="E79" s="125" t="s">
        <v>8</v>
      </c>
      <c r="F79" s="125" t="s">
        <v>186</v>
      </c>
      <c r="G79" s="125" t="s">
        <v>186</v>
      </c>
      <c r="H79" s="125" t="s">
        <v>186</v>
      </c>
      <c r="I79" s="125" t="s">
        <v>43</v>
      </c>
      <c r="J79" s="125" t="s">
        <v>186</v>
      </c>
      <c r="K79" s="139"/>
      <c r="L79" s="386">
        <f>L80+L82</f>
        <v>13740.2</v>
      </c>
    </row>
    <row r="80" spans="1:12" s="9" customFormat="1" ht="51">
      <c r="A80" s="138" t="s">
        <v>104</v>
      </c>
      <c r="B80" s="121" t="s">
        <v>148</v>
      </c>
      <c r="C80" s="145" t="s">
        <v>112</v>
      </c>
      <c r="D80" s="145" t="s">
        <v>124</v>
      </c>
      <c r="E80" s="125" t="s">
        <v>8</v>
      </c>
      <c r="F80" s="125" t="s">
        <v>186</v>
      </c>
      <c r="G80" s="125" t="s">
        <v>186</v>
      </c>
      <c r="H80" s="125" t="s">
        <v>186</v>
      </c>
      <c r="I80" s="125" t="s">
        <v>43</v>
      </c>
      <c r="J80" s="125" t="s">
        <v>186</v>
      </c>
      <c r="K80" s="139">
        <v>100</v>
      </c>
      <c r="L80" s="386">
        <f>L81</f>
        <v>13014.5</v>
      </c>
    </row>
    <row r="81" spans="1:12" s="9" customFormat="1" ht="25.5">
      <c r="A81" s="138" t="s">
        <v>93</v>
      </c>
      <c r="B81" s="121" t="s">
        <v>148</v>
      </c>
      <c r="C81" s="145" t="s">
        <v>112</v>
      </c>
      <c r="D81" s="145" t="s">
        <v>124</v>
      </c>
      <c r="E81" s="125" t="s">
        <v>8</v>
      </c>
      <c r="F81" s="125" t="s">
        <v>186</v>
      </c>
      <c r="G81" s="125" t="s">
        <v>186</v>
      </c>
      <c r="H81" s="125" t="s">
        <v>186</v>
      </c>
      <c r="I81" s="125" t="s">
        <v>43</v>
      </c>
      <c r="J81" s="125" t="s">
        <v>186</v>
      </c>
      <c r="K81" s="139">
        <v>120</v>
      </c>
      <c r="L81" s="386">
        <v>13014.5</v>
      </c>
    </row>
    <row r="82" spans="1:12" s="9" customFormat="1" ht="25.5">
      <c r="A82" s="138" t="s">
        <v>84</v>
      </c>
      <c r="B82" s="121" t="s">
        <v>148</v>
      </c>
      <c r="C82" s="145" t="s">
        <v>112</v>
      </c>
      <c r="D82" s="145" t="s">
        <v>124</v>
      </c>
      <c r="E82" s="125" t="s">
        <v>8</v>
      </c>
      <c r="F82" s="125" t="s">
        <v>186</v>
      </c>
      <c r="G82" s="125" t="s">
        <v>186</v>
      </c>
      <c r="H82" s="125" t="s">
        <v>186</v>
      </c>
      <c r="I82" s="125" t="s">
        <v>43</v>
      </c>
      <c r="J82" s="125" t="s">
        <v>186</v>
      </c>
      <c r="K82" s="139">
        <v>200</v>
      </c>
      <c r="L82" s="386">
        <f>L83</f>
        <v>725.7</v>
      </c>
    </row>
    <row r="83" spans="1:12" s="9" customFormat="1" ht="25.5">
      <c r="A83" s="138" t="s">
        <v>86</v>
      </c>
      <c r="B83" s="121" t="s">
        <v>148</v>
      </c>
      <c r="C83" s="145" t="s">
        <v>112</v>
      </c>
      <c r="D83" s="145" t="s">
        <v>124</v>
      </c>
      <c r="E83" s="125" t="s">
        <v>8</v>
      </c>
      <c r="F83" s="125" t="s">
        <v>186</v>
      </c>
      <c r="G83" s="125" t="s">
        <v>186</v>
      </c>
      <c r="H83" s="125" t="s">
        <v>186</v>
      </c>
      <c r="I83" s="125" t="s">
        <v>43</v>
      </c>
      <c r="J83" s="125" t="s">
        <v>186</v>
      </c>
      <c r="K83" s="139">
        <v>240</v>
      </c>
      <c r="L83" s="386">
        <v>725.7</v>
      </c>
    </row>
    <row r="84" spans="1:12" s="9" customFormat="1" ht="12.75">
      <c r="A84" s="138" t="s">
        <v>179</v>
      </c>
      <c r="B84" s="121" t="s">
        <v>148</v>
      </c>
      <c r="C84" s="145" t="s">
        <v>112</v>
      </c>
      <c r="D84" s="145" t="s">
        <v>124</v>
      </c>
      <c r="E84" s="125" t="s">
        <v>8</v>
      </c>
      <c r="F84" s="124" t="s">
        <v>186</v>
      </c>
      <c r="G84" s="125" t="s">
        <v>186</v>
      </c>
      <c r="H84" s="125" t="s">
        <v>186</v>
      </c>
      <c r="I84" s="140" t="s">
        <v>7</v>
      </c>
      <c r="J84" s="125" t="s">
        <v>186</v>
      </c>
      <c r="K84" s="141"/>
      <c r="L84" s="386">
        <f>L85</f>
        <v>69</v>
      </c>
    </row>
    <row r="85" spans="1:12" s="9" customFormat="1" ht="25.5">
      <c r="A85" s="130" t="s">
        <v>174</v>
      </c>
      <c r="B85" s="121" t="s">
        <v>148</v>
      </c>
      <c r="C85" s="145" t="s">
        <v>112</v>
      </c>
      <c r="D85" s="145" t="s">
        <v>124</v>
      </c>
      <c r="E85" s="147" t="s">
        <v>8</v>
      </c>
      <c r="F85" s="147" t="s">
        <v>186</v>
      </c>
      <c r="G85" s="125" t="s">
        <v>186</v>
      </c>
      <c r="H85" s="125" t="s">
        <v>186</v>
      </c>
      <c r="I85" s="147" t="s">
        <v>7</v>
      </c>
      <c r="J85" s="125" t="s">
        <v>186</v>
      </c>
      <c r="K85" s="148" t="s">
        <v>85</v>
      </c>
      <c r="L85" s="386">
        <f>L86</f>
        <v>69</v>
      </c>
    </row>
    <row r="86" spans="1:12" s="9" customFormat="1" ht="25.5">
      <c r="A86" s="130" t="s">
        <v>86</v>
      </c>
      <c r="B86" s="121" t="s">
        <v>148</v>
      </c>
      <c r="C86" s="145" t="s">
        <v>112</v>
      </c>
      <c r="D86" s="145" t="s">
        <v>124</v>
      </c>
      <c r="E86" s="147" t="s">
        <v>8</v>
      </c>
      <c r="F86" s="147" t="s">
        <v>186</v>
      </c>
      <c r="G86" s="125" t="s">
        <v>186</v>
      </c>
      <c r="H86" s="125" t="s">
        <v>186</v>
      </c>
      <c r="I86" s="147" t="s">
        <v>7</v>
      </c>
      <c r="J86" s="125" t="s">
        <v>186</v>
      </c>
      <c r="K86" s="148" t="s">
        <v>87</v>
      </c>
      <c r="L86" s="386">
        <v>69</v>
      </c>
    </row>
    <row r="87" spans="1:12" s="8" customFormat="1" ht="12.75">
      <c r="A87" s="120" t="s">
        <v>117</v>
      </c>
      <c r="B87" s="121" t="s">
        <v>148</v>
      </c>
      <c r="C87" s="145" t="s">
        <v>126</v>
      </c>
      <c r="D87" s="145"/>
      <c r="E87" s="147"/>
      <c r="F87" s="153"/>
      <c r="G87" s="125"/>
      <c r="H87" s="125"/>
      <c r="I87" s="140"/>
      <c r="J87" s="140"/>
      <c r="K87" s="141"/>
      <c r="L87" s="386">
        <f>L88</f>
        <v>7197.8</v>
      </c>
    </row>
    <row r="88" spans="1:12" s="8" customFormat="1" ht="12.75">
      <c r="A88" s="120" t="s">
        <v>151</v>
      </c>
      <c r="B88" s="121" t="s">
        <v>148</v>
      </c>
      <c r="C88" s="145" t="s">
        <v>126</v>
      </c>
      <c r="D88" s="145" t="s">
        <v>109</v>
      </c>
      <c r="E88" s="147"/>
      <c r="F88" s="153"/>
      <c r="G88" s="125"/>
      <c r="H88" s="125"/>
      <c r="I88" s="140"/>
      <c r="J88" s="140"/>
      <c r="K88" s="141"/>
      <c r="L88" s="386">
        <f>L89</f>
        <v>7197.8</v>
      </c>
    </row>
    <row r="89" spans="1:12" s="8" customFormat="1" ht="38.25">
      <c r="A89" s="138" t="s">
        <v>331</v>
      </c>
      <c r="B89" s="121" t="s">
        <v>148</v>
      </c>
      <c r="C89" s="145" t="s">
        <v>126</v>
      </c>
      <c r="D89" s="145" t="s">
        <v>109</v>
      </c>
      <c r="E89" s="147" t="s">
        <v>8</v>
      </c>
      <c r="F89" s="153" t="s">
        <v>186</v>
      </c>
      <c r="G89" s="125" t="s">
        <v>186</v>
      </c>
      <c r="H89" s="125" t="s">
        <v>186</v>
      </c>
      <c r="I89" s="140" t="s">
        <v>187</v>
      </c>
      <c r="J89" s="125" t="s">
        <v>186</v>
      </c>
      <c r="K89" s="141"/>
      <c r="L89" s="386">
        <f>L90</f>
        <v>7197.8</v>
      </c>
    </row>
    <row r="90" spans="1:12" s="8" customFormat="1" ht="41.25" customHeight="1">
      <c r="A90" s="120" t="s">
        <v>206</v>
      </c>
      <c r="B90" s="121" t="s">
        <v>148</v>
      </c>
      <c r="C90" s="145" t="s">
        <v>126</v>
      </c>
      <c r="D90" s="145" t="s">
        <v>109</v>
      </c>
      <c r="E90" s="147" t="s">
        <v>8</v>
      </c>
      <c r="F90" s="153" t="s">
        <v>186</v>
      </c>
      <c r="G90" s="125" t="s">
        <v>186</v>
      </c>
      <c r="H90" s="125" t="s">
        <v>186</v>
      </c>
      <c r="I90" s="140" t="s">
        <v>103</v>
      </c>
      <c r="J90" s="125" t="s">
        <v>186</v>
      </c>
      <c r="K90" s="141"/>
      <c r="L90" s="386">
        <f>L91</f>
        <v>7197.8</v>
      </c>
    </row>
    <row r="91" spans="1:12" s="8" customFormat="1" ht="31.5" customHeight="1">
      <c r="A91" s="138" t="s">
        <v>34</v>
      </c>
      <c r="B91" s="121" t="s">
        <v>148</v>
      </c>
      <c r="C91" s="145" t="s">
        <v>126</v>
      </c>
      <c r="D91" s="145" t="s">
        <v>109</v>
      </c>
      <c r="E91" s="147" t="s">
        <v>8</v>
      </c>
      <c r="F91" s="153" t="s">
        <v>186</v>
      </c>
      <c r="G91" s="125" t="s">
        <v>186</v>
      </c>
      <c r="H91" s="125" t="s">
        <v>186</v>
      </c>
      <c r="I91" s="140" t="s">
        <v>103</v>
      </c>
      <c r="J91" s="125" t="s">
        <v>186</v>
      </c>
      <c r="K91" s="141" t="s">
        <v>202</v>
      </c>
      <c r="L91" s="386">
        <f>L92</f>
        <v>7197.8</v>
      </c>
    </row>
    <row r="92" spans="1:12" s="8" customFormat="1" ht="20.25" customHeight="1">
      <c r="A92" s="154" t="s">
        <v>35</v>
      </c>
      <c r="B92" s="155" t="s">
        <v>148</v>
      </c>
      <c r="C92" s="156" t="s">
        <v>126</v>
      </c>
      <c r="D92" s="156" t="s">
        <v>109</v>
      </c>
      <c r="E92" s="157" t="s">
        <v>8</v>
      </c>
      <c r="F92" s="341" t="s">
        <v>186</v>
      </c>
      <c r="G92" s="158" t="s">
        <v>186</v>
      </c>
      <c r="H92" s="158" t="s">
        <v>186</v>
      </c>
      <c r="I92" s="159" t="s">
        <v>103</v>
      </c>
      <c r="J92" s="158" t="s">
        <v>186</v>
      </c>
      <c r="K92" s="160" t="s">
        <v>36</v>
      </c>
      <c r="L92" s="387">
        <v>7197.8</v>
      </c>
    </row>
    <row r="93" spans="1:12" s="75" customFormat="1" ht="25.5">
      <c r="A93" s="161" t="s">
        <v>64</v>
      </c>
      <c r="B93" s="162" t="s">
        <v>147</v>
      </c>
      <c r="C93" s="163"/>
      <c r="D93" s="164"/>
      <c r="E93" s="165"/>
      <c r="F93" s="166"/>
      <c r="G93" s="167"/>
      <c r="H93" s="167"/>
      <c r="I93" s="166"/>
      <c r="J93" s="164"/>
      <c r="K93" s="168"/>
      <c r="L93" s="388">
        <f>L94+L132+L119+L126</f>
        <v>105827.9</v>
      </c>
    </row>
    <row r="94" spans="1:12" s="8" customFormat="1" ht="12.75">
      <c r="A94" s="169" t="s">
        <v>122</v>
      </c>
      <c r="B94" s="121" t="s">
        <v>147</v>
      </c>
      <c r="C94" s="145" t="s">
        <v>107</v>
      </c>
      <c r="D94" s="170"/>
      <c r="E94" s="171"/>
      <c r="F94" s="147"/>
      <c r="G94" s="125"/>
      <c r="H94" s="125"/>
      <c r="I94" s="147"/>
      <c r="J94" s="170"/>
      <c r="K94" s="172"/>
      <c r="L94" s="389">
        <f>L95+L101+L109+L114</f>
        <v>12784.7</v>
      </c>
    </row>
    <row r="95" spans="1:12" s="8" customFormat="1" ht="46.5" customHeight="1">
      <c r="A95" s="120" t="s">
        <v>173</v>
      </c>
      <c r="B95" s="121" t="s">
        <v>147</v>
      </c>
      <c r="C95" s="145" t="s">
        <v>107</v>
      </c>
      <c r="D95" s="170" t="s">
        <v>109</v>
      </c>
      <c r="E95" s="171"/>
      <c r="F95" s="147"/>
      <c r="G95" s="125"/>
      <c r="H95" s="125"/>
      <c r="I95" s="147"/>
      <c r="J95" s="170"/>
      <c r="K95" s="172"/>
      <c r="L95" s="389">
        <f>L96</f>
        <v>875</v>
      </c>
    </row>
    <row r="96" spans="1:12" s="8" customFormat="1" ht="25.5">
      <c r="A96" s="138" t="s">
        <v>277</v>
      </c>
      <c r="B96" s="121" t="s">
        <v>147</v>
      </c>
      <c r="C96" s="145" t="s">
        <v>107</v>
      </c>
      <c r="D96" s="170" t="s">
        <v>109</v>
      </c>
      <c r="E96" s="132" t="s">
        <v>141</v>
      </c>
      <c r="F96" s="125" t="s">
        <v>186</v>
      </c>
      <c r="G96" s="125" t="s">
        <v>186</v>
      </c>
      <c r="H96" s="125" t="s">
        <v>186</v>
      </c>
      <c r="I96" s="125" t="s">
        <v>187</v>
      </c>
      <c r="J96" s="127" t="s">
        <v>186</v>
      </c>
      <c r="K96" s="35"/>
      <c r="L96" s="386">
        <f>L98</f>
        <v>875</v>
      </c>
    </row>
    <row r="97" spans="1:12" s="8" customFormat="1" ht="38.25">
      <c r="A97" s="138" t="s">
        <v>210</v>
      </c>
      <c r="B97" s="121" t="s">
        <v>147</v>
      </c>
      <c r="C97" s="145" t="s">
        <v>107</v>
      </c>
      <c r="D97" s="170" t="s">
        <v>109</v>
      </c>
      <c r="E97" s="132" t="s">
        <v>141</v>
      </c>
      <c r="F97" s="125" t="s">
        <v>184</v>
      </c>
      <c r="G97" s="125" t="s">
        <v>186</v>
      </c>
      <c r="H97" s="125" t="s">
        <v>186</v>
      </c>
      <c r="I97" s="125" t="s">
        <v>187</v>
      </c>
      <c r="J97" s="127" t="s">
        <v>186</v>
      </c>
      <c r="K97" s="35"/>
      <c r="L97" s="386">
        <f>L98</f>
        <v>875</v>
      </c>
    </row>
    <row r="98" spans="1:12" s="8" customFormat="1" ht="33" customHeight="1">
      <c r="A98" s="138" t="s">
        <v>167</v>
      </c>
      <c r="B98" s="121" t="s">
        <v>147</v>
      </c>
      <c r="C98" s="145" t="s">
        <v>107</v>
      </c>
      <c r="D98" s="170" t="s">
        <v>109</v>
      </c>
      <c r="E98" s="132" t="s">
        <v>141</v>
      </c>
      <c r="F98" s="125" t="s">
        <v>184</v>
      </c>
      <c r="G98" s="125" t="s">
        <v>186</v>
      </c>
      <c r="H98" s="125" t="s">
        <v>186</v>
      </c>
      <c r="I98" s="125" t="s">
        <v>40</v>
      </c>
      <c r="J98" s="127" t="s">
        <v>186</v>
      </c>
      <c r="K98" s="35"/>
      <c r="L98" s="386">
        <f>L99</f>
        <v>875</v>
      </c>
    </row>
    <row r="99" spans="1:12" s="8" customFormat="1" ht="16.5" customHeight="1">
      <c r="A99" s="138" t="s">
        <v>140</v>
      </c>
      <c r="B99" s="121" t="s">
        <v>147</v>
      </c>
      <c r="C99" s="145" t="s">
        <v>107</v>
      </c>
      <c r="D99" s="170" t="s">
        <v>109</v>
      </c>
      <c r="E99" s="132" t="s">
        <v>141</v>
      </c>
      <c r="F99" s="125" t="s">
        <v>184</v>
      </c>
      <c r="G99" s="125" t="s">
        <v>186</v>
      </c>
      <c r="H99" s="125" t="s">
        <v>186</v>
      </c>
      <c r="I99" s="125" t="s">
        <v>40</v>
      </c>
      <c r="J99" s="127" t="s">
        <v>186</v>
      </c>
      <c r="K99" s="35" t="s">
        <v>154</v>
      </c>
      <c r="L99" s="386">
        <f>L100</f>
        <v>875</v>
      </c>
    </row>
    <row r="100" spans="1:12" s="8" customFormat="1" ht="18.75" customHeight="1">
      <c r="A100" s="138" t="s">
        <v>99</v>
      </c>
      <c r="B100" s="121" t="s">
        <v>147</v>
      </c>
      <c r="C100" s="145" t="s">
        <v>107</v>
      </c>
      <c r="D100" s="170" t="s">
        <v>109</v>
      </c>
      <c r="E100" s="132" t="s">
        <v>141</v>
      </c>
      <c r="F100" s="125" t="s">
        <v>184</v>
      </c>
      <c r="G100" s="125" t="s">
        <v>186</v>
      </c>
      <c r="H100" s="125" t="s">
        <v>186</v>
      </c>
      <c r="I100" s="125" t="s">
        <v>40</v>
      </c>
      <c r="J100" s="127" t="s">
        <v>186</v>
      </c>
      <c r="K100" s="35" t="s">
        <v>100</v>
      </c>
      <c r="L100" s="386">
        <v>875</v>
      </c>
    </row>
    <row r="101" spans="1:12" s="8" customFormat="1" ht="28.5" customHeight="1">
      <c r="A101" s="120" t="s">
        <v>143</v>
      </c>
      <c r="B101" s="173" t="s">
        <v>147</v>
      </c>
      <c r="C101" s="145" t="s">
        <v>107</v>
      </c>
      <c r="D101" s="170" t="s">
        <v>108</v>
      </c>
      <c r="E101" s="132"/>
      <c r="F101" s="125"/>
      <c r="G101" s="125"/>
      <c r="H101" s="125"/>
      <c r="I101" s="125"/>
      <c r="J101" s="127"/>
      <c r="K101" s="35"/>
      <c r="L101" s="386">
        <f>L102</f>
        <v>9909.7</v>
      </c>
    </row>
    <row r="102" spans="1:12" s="8" customFormat="1" ht="25.5">
      <c r="A102" s="138" t="s">
        <v>277</v>
      </c>
      <c r="B102" s="173" t="s">
        <v>147</v>
      </c>
      <c r="C102" s="145" t="s">
        <v>107</v>
      </c>
      <c r="D102" s="170" t="s">
        <v>108</v>
      </c>
      <c r="E102" s="132" t="s">
        <v>141</v>
      </c>
      <c r="F102" s="125" t="s">
        <v>186</v>
      </c>
      <c r="G102" s="125" t="s">
        <v>186</v>
      </c>
      <c r="H102" s="125" t="s">
        <v>186</v>
      </c>
      <c r="I102" s="125" t="s">
        <v>187</v>
      </c>
      <c r="J102" s="127" t="s">
        <v>186</v>
      </c>
      <c r="K102" s="172"/>
      <c r="L102" s="385">
        <f>L103</f>
        <v>9909.7</v>
      </c>
    </row>
    <row r="103" spans="1:12" s="8" customFormat="1" ht="25.5">
      <c r="A103" s="138" t="s">
        <v>211</v>
      </c>
      <c r="B103" s="173" t="s">
        <v>147</v>
      </c>
      <c r="C103" s="145" t="s">
        <v>107</v>
      </c>
      <c r="D103" s="170" t="s">
        <v>108</v>
      </c>
      <c r="E103" s="132" t="s">
        <v>141</v>
      </c>
      <c r="F103" s="125" t="s">
        <v>188</v>
      </c>
      <c r="G103" s="125" t="s">
        <v>186</v>
      </c>
      <c r="H103" s="125" t="s">
        <v>186</v>
      </c>
      <c r="I103" s="125" t="s">
        <v>187</v>
      </c>
      <c r="J103" s="127" t="s">
        <v>186</v>
      </c>
      <c r="K103" s="172"/>
      <c r="L103" s="385">
        <f>L104</f>
        <v>9909.7</v>
      </c>
    </row>
    <row r="104" spans="1:12" s="8" customFormat="1" ht="25.5">
      <c r="A104" s="146" t="s">
        <v>47</v>
      </c>
      <c r="B104" s="173" t="s">
        <v>147</v>
      </c>
      <c r="C104" s="145" t="s">
        <v>107</v>
      </c>
      <c r="D104" s="170" t="s">
        <v>108</v>
      </c>
      <c r="E104" s="132" t="s">
        <v>141</v>
      </c>
      <c r="F104" s="125" t="s">
        <v>188</v>
      </c>
      <c r="G104" s="125" t="s">
        <v>186</v>
      </c>
      <c r="H104" s="125" t="s">
        <v>186</v>
      </c>
      <c r="I104" s="125" t="s">
        <v>43</v>
      </c>
      <c r="J104" s="127" t="s">
        <v>186</v>
      </c>
      <c r="K104" s="172"/>
      <c r="L104" s="385">
        <f>L105+L107</f>
        <v>9909.7</v>
      </c>
    </row>
    <row r="105" spans="1:12" s="8" customFormat="1" ht="51">
      <c r="A105" s="138" t="s">
        <v>104</v>
      </c>
      <c r="B105" s="173" t="s">
        <v>147</v>
      </c>
      <c r="C105" s="145" t="s">
        <v>107</v>
      </c>
      <c r="D105" s="170" t="s">
        <v>108</v>
      </c>
      <c r="E105" s="132" t="s">
        <v>141</v>
      </c>
      <c r="F105" s="125" t="s">
        <v>188</v>
      </c>
      <c r="G105" s="125" t="s">
        <v>186</v>
      </c>
      <c r="H105" s="125" t="s">
        <v>186</v>
      </c>
      <c r="I105" s="140" t="s">
        <v>43</v>
      </c>
      <c r="J105" s="127" t="s">
        <v>186</v>
      </c>
      <c r="K105" s="35">
        <v>100</v>
      </c>
      <c r="L105" s="386">
        <f>L106</f>
        <v>9481.1</v>
      </c>
    </row>
    <row r="106" spans="1:12" s="8" customFormat="1" ht="25.5">
      <c r="A106" s="138" t="s">
        <v>93</v>
      </c>
      <c r="B106" s="173" t="s">
        <v>147</v>
      </c>
      <c r="C106" s="145" t="s">
        <v>107</v>
      </c>
      <c r="D106" s="170" t="s">
        <v>108</v>
      </c>
      <c r="E106" s="132" t="s">
        <v>141</v>
      </c>
      <c r="F106" s="125" t="s">
        <v>188</v>
      </c>
      <c r="G106" s="125" t="s">
        <v>186</v>
      </c>
      <c r="H106" s="125" t="s">
        <v>186</v>
      </c>
      <c r="I106" s="140" t="s">
        <v>43</v>
      </c>
      <c r="J106" s="127" t="s">
        <v>186</v>
      </c>
      <c r="K106" s="35">
        <v>120</v>
      </c>
      <c r="L106" s="386">
        <v>9481.1</v>
      </c>
    </row>
    <row r="107" spans="1:12" s="8" customFormat="1" ht="25.5">
      <c r="A107" s="138" t="s">
        <v>84</v>
      </c>
      <c r="B107" s="173" t="s">
        <v>147</v>
      </c>
      <c r="C107" s="145" t="s">
        <v>107</v>
      </c>
      <c r="D107" s="170" t="s">
        <v>108</v>
      </c>
      <c r="E107" s="132" t="s">
        <v>141</v>
      </c>
      <c r="F107" s="125" t="s">
        <v>188</v>
      </c>
      <c r="G107" s="125" t="s">
        <v>186</v>
      </c>
      <c r="H107" s="125" t="s">
        <v>186</v>
      </c>
      <c r="I107" s="140" t="s">
        <v>43</v>
      </c>
      <c r="J107" s="127" t="s">
        <v>186</v>
      </c>
      <c r="K107" s="35">
        <v>200</v>
      </c>
      <c r="L107" s="386">
        <f>L108</f>
        <v>428.6</v>
      </c>
    </row>
    <row r="108" spans="1:12" s="8" customFormat="1" ht="25.5">
      <c r="A108" s="138" t="s">
        <v>86</v>
      </c>
      <c r="B108" s="173" t="s">
        <v>147</v>
      </c>
      <c r="C108" s="145" t="s">
        <v>107</v>
      </c>
      <c r="D108" s="170" t="s">
        <v>108</v>
      </c>
      <c r="E108" s="132" t="s">
        <v>141</v>
      </c>
      <c r="F108" s="125" t="s">
        <v>188</v>
      </c>
      <c r="G108" s="125" t="s">
        <v>186</v>
      </c>
      <c r="H108" s="125" t="s">
        <v>186</v>
      </c>
      <c r="I108" s="140" t="s">
        <v>43</v>
      </c>
      <c r="J108" s="127" t="s">
        <v>186</v>
      </c>
      <c r="K108" s="35">
        <v>240</v>
      </c>
      <c r="L108" s="386">
        <v>428.6</v>
      </c>
    </row>
    <row r="109" spans="1:12" s="8" customFormat="1" ht="12.75">
      <c r="A109" s="169" t="s">
        <v>120</v>
      </c>
      <c r="B109" s="173" t="s">
        <v>147</v>
      </c>
      <c r="C109" s="145" t="s">
        <v>107</v>
      </c>
      <c r="D109" s="170" t="s">
        <v>134</v>
      </c>
      <c r="E109" s="171"/>
      <c r="F109" s="147"/>
      <c r="G109" s="125"/>
      <c r="H109" s="125"/>
      <c r="I109" s="147"/>
      <c r="J109" s="170"/>
      <c r="K109" s="172"/>
      <c r="L109" s="389">
        <f>L110</f>
        <v>1000</v>
      </c>
    </row>
    <row r="110" spans="1:12" s="8" customFormat="1" ht="25.5">
      <c r="A110" s="138" t="s">
        <v>51</v>
      </c>
      <c r="B110" s="173" t="s">
        <v>147</v>
      </c>
      <c r="C110" s="145" t="s">
        <v>107</v>
      </c>
      <c r="D110" s="170" t="s">
        <v>134</v>
      </c>
      <c r="E110" s="174" t="s">
        <v>13</v>
      </c>
      <c r="F110" s="150" t="s">
        <v>186</v>
      </c>
      <c r="G110" s="125" t="s">
        <v>186</v>
      </c>
      <c r="H110" s="125" t="s">
        <v>186</v>
      </c>
      <c r="I110" s="150" t="s">
        <v>187</v>
      </c>
      <c r="J110" s="127" t="s">
        <v>186</v>
      </c>
      <c r="K110" s="175"/>
      <c r="L110" s="386">
        <f>L111</f>
        <v>1000</v>
      </c>
    </row>
    <row r="111" spans="1:12" s="8" customFormat="1" ht="25.5">
      <c r="A111" s="138" t="s">
        <v>51</v>
      </c>
      <c r="B111" s="173" t="s">
        <v>147</v>
      </c>
      <c r="C111" s="145" t="s">
        <v>107</v>
      </c>
      <c r="D111" s="170" t="s">
        <v>134</v>
      </c>
      <c r="E111" s="132" t="s">
        <v>13</v>
      </c>
      <c r="F111" s="125" t="s">
        <v>186</v>
      </c>
      <c r="G111" s="125" t="s">
        <v>186</v>
      </c>
      <c r="H111" s="125" t="s">
        <v>186</v>
      </c>
      <c r="I111" s="125" t="s">
        <v>28</v>
      </c>
      <c r="J111" s="127" t="s">
        <v>186</v>
      </c>
      <c r="K111" s="35"/>
      <c r="L111" s="386">
        <f>L112</f>
        <v>1000</v>
      </c>
    </row>
    <row r="112" spans="1:12" s="8" customFormat="1" ht="12.75">
      <c r="A112" s="138" t="s">
        <v>94</v>
      </c>
      <c r="B112" s="173" t="s">
        <v>147</v>
      </c>
      <c r="C112" s="145" t="s">
        <v>107</v>
      </c>
      <c r="D112" s="170" t="s">
        <v>134</v>
      </c>
      <c r="E112" s="132" t="s">
        <v>13</v>
      </c>
      <c r="F112" s="125" t="s">
        <v>186</v>
      </c>
      <c r="G112" s="125" t="s">
        <v>186</v>
      </c>
      <c r="H112" s="125" t="s">
        <v>186</v>
      </c>
      <c r="I112" s="125" t="s">
        <v>28</v>
      </c>
      <c r="J112" s="127" t="s">
        <v>186</v>
      </c>
      <c r="K112" s="35" t="s">
        <v>95</v>
      </c>
      <c r="L112" s="386">
        <f>L113</f>
        <v>1000</v>
      </c>
    </row>
    <row r="113" spans="1:12" s="8" customFormat="1" ht="12.75">
      <c r="A113" s="138" t="s">
        <v>82</v>
      </c>
      <c r="B113" s="173" t="s">
        <v>147</v>
      </c>
      <c r="C113" s="145" t="s">
        <v>107</v>
      </c>
      <c r="D113" s="170" t="s">
        <v>134</v>
      </c>
      <c r="E113" s="132" t="s">
        <v>13</v>
      </c>
      <c r="F113" s="125" t="s">
        <v>186</v>
      </c>
      <c r="G113" s="125" t="s">
        <v>186</v>
      </c>
      <c r="H113" s="125" t="s">
        <v>186</v>
      </c>
      <c r="I113" s="125" t="s">
        <v>28</v>
      </c>
      <c r="J113" s="127" t="s">
        <v>186</v>
      </c>
      <c r="K113" s="35">
        <v>870</v>
      </c>
      <c r="L113" s="386">
        <v>1000</v>
      </c>
    </row>
    <row r="114" spans="1:12" s="8" customFormat="1" ht="12.75">
      <c r="A114" s="120" t="s">
        <v>137</v>
      </c>
      <c r="B114" s="173" t="s">
        <v>147</v>
      </c>
      <c r="C114" s="123" t="s">
        <v>107</v>
      </c>
      <c r="D114" s="176" t="s">
        <v>163</v>
      </c>
      <c r="E114" s="122"/>
      <c r="F114" s="133"/>
      <c r="G114" s="125"/>
      <c r="H114" s="125"/>
      <c r="I114" s="133"/>
      <c r="J114" s="176"/>
      <c r="K114" s="177"/>
      <c r="L114" s="389">
        <f>L115</f>
        <v>1000</v>
      </c>
    </row>
    <row r="115" spans="1:12" s="8" customFormat="1" ht="25.5">
      <c r="A115" s="130" t="s">
        <v>77</v>
      </c>
      <c r="B115" s="173" t="s">
        <v>147</v>
      </c>
      <c r="C115" s="123" t="s">
        <v>107</v>
      </c>
      <c r="D115" s="176" t="s">
        <v>163</v>
      </c>
      <c r="E115" s="132" t="s">
        <v>14</v>
      </c>
      <c r="F115" s="125" t="s">
        <v>186</v>
      </c>
      <c r="G115" s="125" t="s">
        <v>186</v>
      </c>
      <c r="H115" s="125" t="s">
        <v>186</v>
      </c>
      <c r="I115" s="125" t="s">
        <v>187</v>
      </c>
      <c r="J115" s="127" t="s">
        <v>186</v>
      </c>
      <c r="K115" s="35"/>
      <c r="L115" s="386">
        <f>L116</f>
        <v>1000</v>
      </c>
    </row>
    <row r="116" spans="1:12" s="8" customFormat="1" ht="25.5">
      <c r="A116" s="130" t="s">
        <v>311</v>
      </c>
      <c r="B116" s="173" t="s">
        <v>147</v>
      </c>
      <c r="C116" s="123" t="s">
        <v>107</v>
      </c>
      <c r="D116" s="176" t="s">
        <v>163</v>
      </c>
      <c r="E116" s="132" t="s">
        <v>14</v>
      </c>
      <c r="F116" s="125" t="s">
        <v>186</v>
      </c>
      <c r="G116" s="125" t="s">
        <v>186</v>
      </c>
      <c r="H116" s="125" t="s">
        <v>186</v>
      </c>
      <c r="I116" s="147" t="s">
        <v>310</v>
      </c>
      <c r="J116" s="127" t="s">
        <v>186</v>
      </c>
      <c r="K116" s="178"/>
      <c r="L116" s="386">
        <f>L117</f>
        <v>1000</v>
      </c>
    </row>
    <row r="117" spans="1:12" s="8" customFormat="1" ht="12.75">
      <c r="A117" s="138" t="s">
        <v>94</v>
      </c>
      <c r="B117" s="173" t="s">
        <v>147</v>
      </c>
      <c r="C117" s="123" t="s">
        <v>107</v>
      </c>
      <c r="D117" s="176" t="s">
        <v>163</v>
      </c>
      <c r="E117" s="132" t="s">
        <v>14</v>
      </c>
      <c r="F117" s="125" t="s">
        <v>186</v>
      </c>
      <c r="G117" s="125" t="s">
        <v>186</v>
      </c>
      <c r="H117" s="125" t="s">
        <v>186</v>
      </c>
      <c r="I117" s="125" t="s">
        <v>310</v>
      </c>
      <c r="J117" s="127" t="s">
        <v>186</v>
      </c>
      <c r="K117" s="35" t="s">
        <v>95</v>
      </c>
      <c r="L117" s="386">
        <f>L118</f>
        <v>1000</v>
      </c>
    </row>
    <row r="118" spans="1:12" s="8" customFormat="1" ht="12.75">
      <c r="A118" s="138" t="s">
        <v>82</v>
      </c>
      <c r="B118" s="173" t="s">
        <v>147</v>
      </c>
      <c r="C118" s="123" t="s">
        <v>107</v>
      </c>
      <c r="D118" s="176" t="s">
        <v>163</v>
      </c>
      <c r="E118" s="132" t="s">
        <v>14</v>
      </c>
      <c r="F118" s="125" t="s">
        <v>186</v>
      </c>
      <c r="G118" s="125" t="s">
        <v>186</v>
      </c>
      <c r="H118" s="125" t="s">
        <v>186</v>
      </c>
      <c r="I118" s="125" t="s">
        <v>310</v>
      </c>
      <c r="J118" s="127" t="s">
        <v>186</v>
      </c>
      <c r="K118" s="35" t="s">
        <v>303</v>
      </c>
      <c r="L118" s="386">
        <v>1000</v>
      </c>
    </row>
    <row r="119" spans="1:12" s="8" customFormat="1" ht="12.75">
      <c r="A119" s="120" t="s">
        <v>165</v>
      </c>
      <c r="B119" s="121" t="s">
        <v>147</v>
      </c>
      <c r="C119" s="123" t="s">
        <v>114</v>
      </c>
      <c r="D119" s="176"/>
      <c r="E119" s="122"/>
      <c r="F119" s="133"/>
      <c r="G119" s="125"/>
      <c r="H119" s="125"/>
      <c r="I119" s="133"/>
      <c r="J119" s="176"/>
      <c r="K119" s="177"/>
      <c r="L119" s="389">
        <f>L120</f>
        <v>2577.7</v>
      </c>
    </row>
    <row r="120" spans="1:12" s="8" customFormat="1" ht="12.75">
      <c r="A120" s="130" t="s">
        <v>166</v>
      </c>
      <c r="B120" s="121" t="s">
        <v>147</v>
      </c>
      <c r="C120" s="123" t="s">
        <v>114</v>
      </c>
      <c r="D120" s="176" t="s">
        <v>110</v>
      </c>
      <c r="E120" s="122"/>
      <c r="F120" s="133"/>
      <c r="G120" s="125"/>
      <c r="H120" s="125"/>
      <c r="I120" s="133"/>
      <c r="J120" s="176"/>
      <c r="K120" s="177"/>
      <c r="L120" s="389">
        <f>L121</f>
        <v>2577.7</v>
      </c>
    </row>
    <row r="121" spans="1:12" s="8" customFormat="1" ht="25.5">
      <c r="A121" s="138" t="s">
        <v>277</v>
      </c>
      <c r="B121" s="121" t="s">
        <v>147</v>
      </c>
      <c r="C121" s="123" t="s">
        <v>114</v>
      </c>
      <c r="D121" s="176" t="s">
        <v>110</v>
      </c>
      <c r="E121" s="132" t="s">
        <v>141</v>
      </c>
      <c r="F121" s="125" t="s">
        <v>186</v>
      </c>
      <c r="G121" s="125" t="s">
        <v>186</v>
      </c>
      <c r="H121" s="125" t="s">
        <v>186</v>
      </c>
      <c r="I121" s="125" t="s">
        <v>187</v>
      </c>
      <c r="J121" s="127" t="s">
        <v>186</v>
      </c>
      <c r="K121" s="35"/>
      <c r="L121" s="386">
        <f>L123</f>
        <v>2577.7</v>
      </c>
    </row>
    <row r="122" spans="1:12" s="8" customFormat="1" ht="38.25">
      <c r="A122" s="138" t="s">
        <v>210</v>
      </c>
      <c r="B122" s="121" t="s">
        <v>147</v>
      </c>
      <c r="C122" s="123" t="s">
        <v>114</v>
      </c>
      <c r="D122" s="176" t="s">
        <v>110</v>
      </c>
      <c r="E122" s="132" t="s">
        <v>141</v>
      </c>
      <c r="F122" s="125" t="s">
        <v>184</v>
      </c>
      <c r="G122" s="125" t="s">
        <v>186</v>
      </c>
      <c r="H122" s="125" t="s">
        <v>186</v>
      </c>
      <c r="I122" s="125" t="s">
        <v>187</v>
      </c>
      <c r="J122" s="127" t="s">
        <v>186</v>
      </c>
      <c r="K122" s="35"/>
      <c r="L122" s="386">
        <f>L123</f>
        <v>2577.7</v>
      </c>
    </row>
    <row r="123" spans="1:12" s="8" customFormat="1" ht="32.25" customHeight="1">
      <c r="A123" s="138" t="s">
        <v>162</v>
      </c>
      <c r="B123" s="121" t="s">
        <v>147</v>
      </c>
      <c r="C123" s="123" t="s">
        <v>114</v>
      </c>
      <c r="D123" s="176" t="s">
        <v>110</v>
      </c>
      <c r="E123" s="132" t="s">
        <v>141</v>
      </c>
      <c r="F123" s="125" t="s">
        <v>184</v>
      </c>
      <c r="G123" s="125" t="s">
        <v>186</v>
      </c>
      <c r="H123" s="125" t="s">
        <v>186</v>
      </c>
      <c r="I123" s="125" t="s">
        <v>37</v>
      </c>
      <c r="J123" s="127" t="s">
        <v>186</v>
      </c>
      <c r="K123" s="35"/>
      <c r="L123" s="386">
        <f>L124</f>
        <v>2577.7</v>
      </c>
    </row>
    <row r="124" spans="1:12" s="8" customFormat="1" ht="21" customHeight="1">
      <c r="A124" s="138" t="s">
        <v>140</v>
      </c>
      <c r="B124" s="121" t="s">
        <v>147</v>
      </c>
      <c r="C124" s="123" t="s">
        <v>114</v>
      </c>
      <c r="D124" s="176" t="s">
        <v>110</v>
      </c>
      <c r="E124" s="132" t="s">
        <v>141</v>
      </c>
      <c r="F124" s="125" t="s">
        <v>184</v>
      </c>
      <c r="G124" s="125" t="s">
        <v>186</v>
      </c>
      <c r="H124" s="125" t="s">
        <v>186</v>
      </c>
      <c r="I124" s="125" t="s">
        <v>37</v>
      </c>
      <c r="J124" s="127" t="s">
        <v>186</v>
      </c>
      <c r="K124" s="35" t="s">
        <v>154</v>
      </c>
      <c r="L124" s="386">
        <f>L125</f>
        <v>2577.7</v>
      </c>
    </row>
    <row r="125" spans="1:12" s="8" customFormat="1" ht="12.75">
      <c r="A125" s="138" t="s">
        <v>99</v>
      </c>
      <c r="B125" s="121" t="s">
        <v>147</v>
      </c>
      <c r="C125" s="123" t="s">
        <v>114</v>
      </c>
      <c r="D125" s="176" t="s">
        <v>110</v>
      </c>
      <c r="E125" s="132" t="s">
        <v>141</v>
      </c>
      <c r="F125" s="125" t="s">
        <v>184</v>
      </c>
      <c r="G125" s="125" t="s">
        <v>186</v>
      </c>
      <c r="H125" s="125" t="s">
        <v>186</v>
      </c>
      <c r="I125" s="125" t="s">
        <v>37</v>
      </c>
      <c r="J125" s="127" t="s">
        <v>186</v>
      </c>
      <c r="K125" s="35" t="s">
        <v>100</v>
      </c>
      <c r="L125" s="386">
        <v>2577.7</v>
      </c>
    </row>
    <row r="126" spans="1:12" s="8" customFormat="1" ht="12.75">
      <c r="A126" s="120" t="s">
        <v>123</v>
      </c>
      <c r="B126" s="173" t="s">
        <v>147</v>
      </c>
      <c r="C126" s="145" t="s">
        <v>110</v>
      </c>
      <c r="D126" s="170"/>
      <c r="E126" s="171"/>
      <c r="F126" s="147"/>
      <c r="G126" s="125"/>
      <c r="H126" s="125"/>
      <c r="I126" s="147"/>
      <c r="J126" s="170"/>
      <c r="K126" s="172"/>
      <c r="L126" s="389">
        <f>L127</f>
        <v>1000</v>
      </c>
    </row>
    <row r="127" spans="1:12" s="8" customFormat="1" ht="25.5">
      <c r="A127" s="130" t="s">
        <v>164</v>
      </c>
      <c r="B127" s="173" t="s">
        <v>147</v>
      </c>
      <c r="C127" s="145" t="s">
        <v>110</v>
      </c>
      <c r="D127" s="170" t="s">
        <v>124</v>
      </c>
      <c r="E127" s="122"/>
      <c r="F127" s="133"/>
      <c r="G127" s="125"/>
      <c r="H127" s="125"/>
      <c r="I127" s="133"/>
      <c r="J127" s="176"/>
      <c r="K127" s="177"/>
      <c r="L127" s="389">
        <f>L128</f>
        <v>1000</v>
      </c>
    </row>
    <row r="128" spans="1:12" s="8" customFormat="1" ht="25.5">
      <c r="A128" s="138" t="s">
        <v>55</v>
      </c>
      <c r="B128" s="173" t="s">
        <v>147</v>
      </c>
      <c r="C128" s="145" t="s">
        <v>110</v>
      </c>
      <c r="D128" s="170" t="s">
        <v>124</v>
      </c>
      <c r="E128" s="132" t="s">
        <v>41</v>
      </c>
      <c r="F128" s="125" t="s">
        <v>186</v>
      </c>
      <c r="G128" s="125" t="s">
        <v>186</v>
      </c>
      <c r="H128" s="125" t="s">
        <v>186</v>
      </c>
      <c r="I128" s="125" t="s">
        <v>187</v>
      </c>
      <c r="J128" s="127" t="s">
        <v>186</v>
      </c>
      <c r="K128" s="35"/>
      <c r="L128" s="386">
        <f>L129</f>
        <v>1000</v>
      </c>
    </row>
    <row r="129" spans="1:12" s="8" customFormat="1" ht="38.25">
      <c r="A129" s="138" t="s">
        <v>56</v>
      </c>
      <c r="B129" s="173" t="s">
        <v>147</v>
      </c>
      <c r="C129" s="145" t="s">
        <v>110</v>
      </c>
      <c r="D129" s="170" t="s">
        <v>124</v>
      </c>
      <c r="E129" s="132" t="s">
        <v>41</v>
      </c>
      <c r="F129" s="125" t="s">
        <v>186</v>
      </c>
      <c r="G129" s="125" t="s">
        <v>186</v>
      </c>
      <c r="H129" s="125" t="s">
        <v>186</v>
      </c>
      <c r="I129" s="125" t="s">
        <v>30</v>
      </c>
      <c r="J129" s="127" t="s">
        <v>186</v>
      </c>
      <c r="K129" s="35"/>
      <c r="L129" s="386">
        <f>L130</f>
        <v>1000</v>
      </c>
    </row>
    <row r="130" spans="1:12" s="8" customFormat="1" ht="12.75">
      <c r="A130" s="138" t="s">
        <v>94</v>
      </c>
      <c r="B130" s="173" t="s">
        <v>147</v>
      </c>
      <c r="C130" s="145" t="s">
        <v>110</v>
      </c>
      <c r="D130" s="170" t="s">
        <v>124</v>
      </c>
      <c r="E130" s="132" t="s">
        <v>41</v>
      </c>
      <c r="F130" s="125" t="s">
        <v>186</v>
      </c>
      <c r="G130" s="125" t="s">
        <v>186</v>
      </c>
      <c r="H130" s="125" t="s">
        <v>186</v>
      </c>
      <c r="I130" s="125" t="s">
        <v>30</v>
      </c>
      <c r="J130" s="127" t="s">
        <v>186</v>
      </c>
      <c r="K130" s="35" t="s">
        <v>95</v>
      </c>
      <c r="L130" s="386">
        <f>L131</f>
        <v>1000</v>
      </c>
    </row>
    <row r="131" spans="1:12" s="8" customFormat="1" ht="18.75" customHeight="1">
      <c r="A131" s="138" t="s">
        <v>82</v>
      </c>
      <c r="B131" s="173" t="s">
        <v>147</v>
      </c>
      <c r="C131" s="145" t="s">
        <v>110</v>
      </c>
      <c r="D131" s="170" t="s">
        <v>124</v>
      </c>
      <c r="E131" s="132" t="s">
        <v>41</v>
      </c>
      <c r="F131" s="125" t="s">
        <v>186</v>
      </c>
      <c r="G131" s="125" t="s">
        <v>186</v>
      </c>
      <c r="H131" s="125" t="s">
        <v>186</v>
      </c>
      <c r="I131" s="125" t="s">
        <v>30</v>
      </c>
      <c r="J131" s="127" t="s">
        <v>186</v>
      </c>
      <c r="K131" s="35">
        <v>870</v>
      </c>
      <c r="L131" s="386">
        <v>1000</v>
      </c>
    </row>
    <row r="132" spans="1:12" s="9" customFormat="1" ht="30" customHeight="1">
      <c r="A132" s="130" t="s">
        <v>265</v>
      </c>
      <c r="B132" s="173" t="s">
        <v>147</v>
      </c>
      <c r="C132" s="145" t="s">
        <v>141</v>
      </c>
      <c r="D132" s="170"/>
      <c r="E132" s="171"/>
      <c r="F132" s="147"/>
      <c r="G132" s="125"/>
      <c r="H132" s="125"/>
      <c r="I132" s="147"/>
      <c r="J132" s="170"/>
      <c r="K132" s="172"/>
      <c r="L132" s="385">
        <f>L133+L142</f>
        <v>89465.5</v>
      </c>
    </row>
    <row r="133" spans="1:12" s="9" customFormat="1" ht="31.5" customHeight="1">
      <c r="A133" s="120" t="s">
        <v>62</v>
      </c>
      <c r="B133" s="173" t="s">
        <v>147</v>
      </c>
      <c r="C133" s="145" t="s">
        <v>141</v>
      </c>
      <c r="D133" s="170" t="s">
        <v>107</v>
      </c>
      <c r="E133" s="171"/>
      <c r="F133" s="147"/>
      <c r="G133" s="125"/>
      <c r="H133" s="125"/>
      <c r="I133" s="147"/>
      <c r="J133" s="170"/>
      <c r="K133" s="172"/>
      <c r="L133" s="385">
        <f>L134</f>
        <v>10455.1</v>
      </c>
    </row>
    <row r="134" spans="1:12" s="9" customFormat="1" ht="36.75" customHeight="1">
      <c r="A134" s="138" t="s">
        <v>277</v>
      </c>
      <c r="B134" s="173" t="s">
        <v>147</v>
      </c>
      <c r="C134" s="145" t="s">
        <v>141</v>
      </c>
      <c r="D134" s="170" t="s">
        <v>107</v>
      </c>
      <c r="E134" s="132" t="s">
        <v>141</v>
      </c>
      <c r="F134" s="125" t="s">
        <v>186</v>
      </c>
      <c r="G134" s="125" t="s">
        <v>186</v>
      </c>
      <c r="H134" s="125" t="s">
        <v>186</v>
      </c>
      <c r="I134" s="125" t="s">
        <v>187</v>
      </c>
      <c r="J134" s="127" t="s">
        <v>186</v>
      </c>
      <c r="K134" s="35"/>
      <c r="L134" s="386">
        <f>L135</f>
        <v>10455.1</v>
      </c>
    </row>
    <row r="135" spans="1:12" s="9" customFormat="1" ht="49.5" customHeight="1">
      <c r="A135" s="138" t="s">
        <v>210</v>
      </c>
      <c r="B135" s="173" t="s">
        <v>147</v>
      </c>
      <c r="C135" s="145" t="s">
        <v>141</v>
      </c>
      <c r="D135" s="170" t="s">
        <v>107</v>
      </c>
      <c r="E135" s="132" t="s">
        <v>141</v>
      </c>
      <c r="F135" s="125" t="s">
        <v>184</v>
      </c>
      <c r="G135" s="125" t="s">
        <v>186</v>
      </c>
      <c r="H135" s="125" t="s">
        <v>186</v>
      </c>
      <c r="I135" s="125" t="s">
        <v>187</v>
      </c>
      <c r="J135" s="127" t="s">
        <v>186</v>
      </c>
      <c r="K135" s="35"/>
      <c r="L135" s="386">
        <f>L136+L139</f>
        <v>10455.1</v>
      </c>
    </row>
    <row r="136" spans="1:12" s="9" customFormat="1" ht="12.75">
      <c r="A136" s="138" t="s">
        <v>2</v>
      </c>
      <c r="B136" s="173" t="s">
        <v>147</v>
      </c>
      <c r="C136" s="145" t="s">
        <v>141</v>
      </c>
      <c r="D136" s="170" t="s">
        <v>107</v>
      </c>
      <c r="E136" s="179" t="s">
        <v>141</v>
      </c>
      <c r="F136" s="124" t="s">
        <v>184</v>
      </c>
      <c r="G136" s="125" t="s">
        <v>186</v>
      </c>
      <c r="H136" s="125" t="s">
        <v>186</v>
      </c>
      <c r="I136" s="140" t="s">
        <v>3</v>
      </c>
      <c r="J136" s="127" t="s">
        <v>186</v>
      </c>
      <c r="K136" s="128"/>
      <c r="L136" s="386">
        <f>L137</f>
        <v>4141.8</v>
      </c>
    </row>
    <row r="137" spans="1:12" s="9" customFormat="1" ht="12.75">
      <c r="A137" s="138" t="s">
        <v>140</v>
      </c>
      <c r="B137" s="173" t="s">
        <v>147</v>
      </c>
      <c r="C137" s="145" t="s">
        <v>141</v>
      </c>
      <c r="D137" s="170" t="s">
        <v>107</v>
      </c>
      <c r="E137" s="179" t="s">
        <v>141</v>
      </c>
      <c r="F137" s="124" t="s">
        <v>184</v>
      </c>
      <c r="G137" s="125" t="s">
        <v>186</v>
      </c>
      <c r="H137" s="125" t="s">
        <v>186</v>
      </c>
      <c r="I137" s="140" t="s">
        <v>3</v>
      </c>
      <c r="J137" s="127" t="s">
        <v>186</v>
      </c>
      <c r="K137" s="128" t="s">
        <v>154</v>
      </c>
      <c r="L137" s="386">
        <f>L138</f>
        <v>4141.8</v>
      </c>
    </row>
    <row r="138" spans="1:12" s="9" customFormat="1" ht="12.75">
      <c r="A138" s="138" t="s">
        <v>4</v>
      </c>
      <c r="B138" s="173" t="s">
        <v>147</v>
      </c>
      <c r="C138" s="145" t="s">
        <v>141</v>
      </c>
      <c r="D138" s="170" t="s">
        <v>107</v>
      </c>
      <c r="E138" s="179" t="s">
        <v>141</v>
      </c>
      <c r="F138" s="124" t="s">
        <v>184</v>
      </c>
      <c r="G138" s="125" t="s">
        <v>186</v>
      </c>
      <c r="H138" s="125" t="s">
        <v>186</v>
      </c>
      <c r="I138" s="140" t="s">
        <v>3</v>
      </c>
      <c r="J138" s="127" t="s">
        <v>186</v>
      </c>
      <c r="K138" s="128" t="s">
        <v>5</v>
      </c>
      <c r="L138" s="386">
        <v>4141.8</v>
      </c>
    </row>
    <row r="139" spans="1:12" s="9" customFormat="1" ht="27.75" customHeight="1">
      <c r="A139" s="138" t="s">
        <v>224</v>
      </c>
      <c r="B139" s="173" t="s">
        <v>147</v>
      </c>
      <c r="C139" s="145" t="s">
        <v>141</v>
      </c>
      <c r="D139" s="170" t="s">
        <v>107</v>
      </c>
      <c r="E139" s="179" t="s">
        <v>141</v>
      </c>
      <c r="F139" s="124" t="s">
        <v>184</v>
      </c>
      <c r="G139" s="125" t="s">
        <v>186</v>
      </c>
      <c r="H139" s="125" t="s">
        <v>186</v>
      </c>
      <c r="I139" s="140" t="s">
        <v>227</v>
      </c>
      <c r="J139" s="127" t="s">
        <v>186</v>
      </c>
      <c r="K139" s="128"/>
      <c r="L139" s="386">
        <f>L140</f>
        <v>6313.3</v>
      </c>
    </row>
    <row r="140" spans="1:12" s="9" customFormat="1" ht="19.5" customHeight="1">
      <c r="A140" s="138" t="s">
        <v>140</v>
      </c>
      <c r="B140" s="173" t="s">
        <v>147</v>
      </c>
      <c r="C140" s="145" t="s">
        <v>141</v>
      </c>
      <c r="D140" s="170" t="s">
        <v>107</v>
      </c>
      <c r="E140" s="179" t="s">
        <v>141</v>
      </c>
      <c r="F140" s="124" t="s">
        <v>184</v>
      </c>
      <c r="G140" s="125" t="s">
        <v>186</v>
      </c>
      <c r="H140" s="125" t="s">
        <v>186</v>
      </c>
      <c r="I140" s="140" t="s">
        <v>227</v>
      </c>
      <c r="J140" s="127" t="s">
        <v>186</v>
      </c>
      <c r="K140" s="128" t="s">
        <v>154</v>
      </c>
      <c r="L140" s="386">
        <f>L141</f>
        <v>6313.3</v>
      </c>
    </row>
    <row r="141" spans="1:12" s="9" customFormat="1" ht="12.75">
      <c r="A141" s="138" t="s">
        <v>4</v>
      </c>
      <c r="B141" s="173" t="s">
        <v>147</v>
      </c>
      <c r="C141" s="145" t="s">
        <v>141</v>
      </c>
      <c r="D141" s="170" t="s">
        <v>107</v>
      </c>
      <c r="E141" s="179" t="s">
        <v>141</v>
      </c>
      <c r="F141" s="124" t="s">
        <v>184</v>
      </c>
      <c r="G141" s="125" t="s">
        <v>186</v>
      </c>
      <c r="H141" s="125" t="s">
        <v>186</v>
      </c>
      <c r="I141" s="140" t="s">
        <v>227</v>
      </c>
      <c r="J141" s="127" t="s">
        <v>186</v>
      </c>
      <c r="K141" s="128" t="s">
        <v>5</v>
      </c>
      <c r="L141" s="386">
        <v>6313.3</v>
      </c>
    </row>
    <row r="142" spans="1:12" s="9" customFormat="1" ht="18.75" customHeight="1">
      <c r="A142" s="130" t="s">
        <v>60</v>
      </c>
      <c r="B142" s="121" t="s">
        <v>147</v>
      </c>
      <c r="C142" s="145" t="s">
        <v>141</v>
      </c>
      <c r="D142" s="170" t="s">
        <v>110</v>
      </c>
      <c r="E142" s="171"/>
      <c r="F142" s="147"/>
      <c r="G142" s="125"/>
      <c r="H142" s="125"/>
      <c r="I142" s="147"/>
      <c r="J142" s="170"/>
      <c r="K142" s="172"/>
      <c r="L142" s="385">
        <f>L143</f>
        <v>79010.4</v>
      </c>
    </row>
    <row r="143" spans="1:12" s="9" customFormat="1" ht="40.5" customHeight="1">
      <c r="A143" s="138" t="s">
        <v>277</v>
      </c>
      <c r="B143" s="173" t="s">
        <v>147</v>
      </c>
      <c r="C143" s="145" t="s">
        <v>141</v>
      </c>
      <c r="D143" s="170" t="s">
        <v>110</v>
      </c>
      <c r="E143" s="132" t="s">
        <v>141</v>
      </c>
      <c r="F143" s="125" t="s">
        <v>186</v>
      </c>
      <c r="G143" s="125" t="s">
        <v>186</v>
      </c>
      <c r="H143" s="125" t="s">
        <v>186</v>
      </c>
      <c r="I143" s="125" t="s">
        <v>187</v>
      </c>
      <c r="J143" s="127" t="s">
        <v>186</v>
      </c>
      <c r="K143" s="35"/>
      <c r="L143" s="386">
        <f>L144</f>
        <v>79010.4</v>
      </c>
    </row>
    <row r="144" spans="1:12" s="9" customFormat="1" ht="38.25">
      <c r="A144" s="138" t="s">
        <v>210</v>
      </c>
      <c r="B144" s="173" t="s">
        <v>147</v>
      </c>
      <c r="C144" s="145" t="s">
        <v>141</v>
      </c>
      <c r="D144" s="170" t="s">
        <v>110</v>
      </c>
      <c r="E144" s="132" t="s">
        <v>141</v>
      </c>
      <c r="F144" s="125" t="s">
        <v>184</v>
      </c>
      <c r="G144" s="125" t="s">
        <v>186</v>
      </c>
      <c r="H144" s="125" t="s">
        <v>186</v>
      </c>
      <c r="I144" s="125" t="s">
        <v>187</v>
      </c>
      <c r="J144" s="127" t="s">
        <v>186</v>
      </c>
      <c r="K144" s="35"/>
      <c r="L144" s="386">
        <f>L145</f>
        <v>79010.4</v>
      </c>
    </row>
    <row r="145" spans="1:12" s="9" customFormat="1" ht="20.25" customHeight="1">
      <c r="A145" s="138" t="s">
        <v>61</v>
      </c>
      <c r="B145" s="173" t="s">
        <v>147</v>
      </c>
      <c r="C145" s="145" t="s">
        <v>141</v>
      </c>
      <c r="D145" s="170" t="s">
        <v>110</v>
      </c>
      <c r="E145" s="179" t="s">
        <v>141</v>
      </c>
      <c r="F145" s="124" t="s">
        <v>184</v>
      </c>
      <c r="G145" s="125" t="s">
        <v>186</v>
      </c>
      <c r="H145" s="125" t="s">
        <v>186</v>
      </c>
      <c r="I145" s="140" t="s">
        <v>6</v>
      </c>
      <c r="J145" s="127" t="s">
        <v>186</v>
      </c>
      <c r="K145" s="128"/>
      <c r="L145" s="386">
        <f>L146</f>
        <v>79010.4</v>
      </c>
    </row>
    <row r="146" spans="1:12" s="9" customFormat="1" ht="12.75">
      <c r="A146" s="138" t="s">
        <v>140</v>
      </c>
      <c r="B146" s="173" t="s">
        <v>147</v>
      </c>
      <c r="C146" s="145" t="s">
        <v>141</v>
      </c>
      <c r="D146" s="170" t="s">
        <v>110</v>
      </c>
      <c r="E146" s="179" t="s">
        <v>141</v>
      </c>
      <c r="F146" s="124" t="s">
        <v>184</v>
      </c>
      <c r="G146" s="125" t="s">
        <v>186</v>
      </c>
      <c r="H146" s="125" t="s">
        <v>186</v>
      </c>
      <c r="I146" s="140" t="s">
        <v>6</v>
      </c>
      <c r="J146" s="127" t="s">
        <v>186</v>
      </c>
      <c r="K146" s="128" t="s">
        <v>154</v>
      </c>
      <c r="L146" s="386">
        <f>L147</f>
        <v>79010.4</v>
      </c>
    </row>
    <row r="147" spans="1:12" s="9" customFormat="1" ht="18" customHeight="1">
      <c r="A147" s="130" t="s">
        <v>101</v>
      </c>
      <c r="B147" s="173" t="s">
        <v>147</v>
      </c>
      <c r="C147" s="145" t="s">
        <v>141</v>
      </c>
      <c r="D147" s="170" t="s">
        <v>110</v>
      </c>
      <c r="E147" s="179" t="s">
        <v>141</v>
      </c>
      <c r="F147" s="124" t="s">
        <v>184</v>
      </c>
      <c r="G147" s="125" t="s">
        <v>186</v>
      </c>
      <c r="H147" s="125" t="s">
        <v>186</v>
      </c>
      <c r="I147" s="140" t="s">
        <v>6</v>
      </c>
      <c r="J147" s="127" t="s">
        <v>186</v>
      </c>
      <c r="K147" s="128" t="s">
        <v>105</v>
      </c>
      <c r="L147" s="386">
        <v>79010.4</v>
      </c>
    </row>
    <row r="148" spans="1:12" s="9" customFormat="1" ht="6.75" customHeight="1">
      <c r="A148" s="154"/>
      <c r="B148" s="180"/>
      <c r="C148" s="156"/>
      <c r="D148" s="156"/>
      <c r="E148" s="181"/>
      <c r="F148" s="182"/>
      <c r="G148" s="158"/>
      <c r="H148" s="158"/>
      <c r="I148" s="159"/>
      <c r="J148" s="183"/>
      <c r="K148" s="184"/>
      <c r="L148" s="387"/>
    </row>
    <row r="149" spans="1:12" s="75" customFormat="1" ht="16.5" customHeight="1">
      <c r="A149" s="185" t="s">
        <v>145</v>
      </c>
      <c r="B149" s="186">
        <v>331</v>
      </c>
      <c r="C149" s="187"/>
      <c r="D149" s="188"/>
      <c r="E149" s="165"/>
      <c r="F149" s="166"/>
      <c r="G149" s="167"/>
      <c r="H149" s="167"/>
      <c r="I149" s="166"/>
      <c r="J149" s="164"/>
      <c r="K149" s="168"/>
      <c r="L149" s="388">
        <f>L150+L221+L265++L271+L307+L322+L359+L215</f>
        <v>257024.09999999998</v>
      </c>
    </row>
    <row r="150" spans="1:12" s="8" customFormat="1" ht="12.75">
      <c r="A150" s="169" t="s">
        <v>122</v>
      </c>
      <c r="B150" s="121" t="s">
        <v>149</v>
      </c>
      <c r="C150" s="145" t="s">
        <v>107</v>
      </c>
      <c r="D150" s="171"/>
      <c r="E150" s="171"/>
      <c r="F150" s="147"/>
      <c r="G150" s="125"/>
      <c r="H150" s="125"/>
      <c r="I150" s="147"/>
      <c r="J150" s="170"/>
      <c r="K150" s="172"/>
      <c r="L150" s="389">
        <f>L151+L156+L187+L182</f>
        <v>53111.09999999999</v>
      </c>
    </row>
    <row r="151" spans="1:12" ht="25.5">
      <c r="A151" s="120" t="s">
        <v>142</v>
      </c>
      <c r="B151" s="189">
        <v>331</v>
      </c>
      <c r="C151" s="145" t="s">
        <v>107</v>
      </c>
      <c r="D151" s="171" t="s">
        <v>114</v>
      </c>
      <c r="E151" s="171"/>
      <c r="F151" s="147"/>
      <c r="G151" s="125"/>
      <c r="H151" s="125"/>
      <c r="I151" s="147"/>
      <c r="J151" s="170"/>
      <c r="K151" s="172"/>
      <c r="L151" s="385">
        <f>L152</f>
        <v>2011.1</v>
      </c>
    </row>
    <row r="152" spans="1:12" ht="25.5">
      <c r="A152" s="138" t="s">
        <v>44</v>
      </c>
      <c r="B152" s="189">
        <v>331</v>
      </c>
      <c r="C152" s="190" t="s">
        <v>107</v>
      </c>
      <c r="D152" s="191" t="s">
        <v>114</v>
      </c>
      <c r="E152" s="192" t="s">
        <v>9</v>
      </c>
      <c r="F152" s="193" t="s">
        <v>186</v>
      </c>
      <c r="G152" s="194" t="s">
        <v>186</v>
      </c>
      <c r="H152" s="194" t="s">
        <v>186</v>
      </c>
      <c r="I152" s="193" t="s">
        <v>187</v>
      </c>
      <c r="J152" s="195" t="s">
        <v>186</v>
      </c>
      <c r="K152" s="196"/>
      <c r="L152" s="390">
        <f>L153</f>
        <v>2011.1</v>
      </c>
    </row>
    <row r="153" spans="1:12" ht="25.5">
      <c r="A153" s="146" t="s">
        <v>47</v>
      </c>
      <c r="B153" s="189">
        <v>331</v>
      </c>
      <c r="C153" s="190" t="s">
        <v>107</v>
      </c>
      <c r="D153" s="191" t="s">
        <v>114</v>
      </c>
      <c r="E153" s="197" t="s">
        <v>9</v>
      </c>
      <c r="F153" s="194" t="s">
        <v>186</v>
      </c>
      <c r="G153" s="194" t="s">
        <v>186</v>
      </c>
      <c r="H153" s="194" t="s">
        <v>186</v>
      </c>
      <c r="I153" s="194" t="s">
        <v>43</v>
      </c>
      <c r="J153" s="195" t="s">
        <v>186</v>
      </c>
      <c r="K153" s="198"/>
      <c r="L153" s="390">
        <f>L154</f>
        <v>2011.1</v>
      </c>
    </row>
    <row r="154" spans="1:12" ht="51">
      <c r="A154" s="138" t="s">
        <v>104</v>
      </c>
      <c r="B154" s="189">
        <v>331</v>
      </c>
      <c r="C154" s="190" t="s">
        <v>107</v>
      </c>
      <c r="D154" s="191" t="s">
        <v>114</v>
      </c>
      <c r="E154" s="197" t="s">
        <v>9</v>
      </c>
      <c r="F154" s="194" t="s">
        <v>186</v>
      </c>
      <c r="G154" s="194" t="s">
        <v>186</v>
      </c>
      <c r="H154" s="194" t="s">
        <v>186</v>
      </c>
      <c r="I154" s="194" t="s">
        <v>43</v>
      </c>
      <c r="J154" s="195" t="s">
        <v>186</v>
      </c>
      <c r="K154" s="198" t="s">
        <v>92</v>
      </c>
      <c r="L154" s="390">
        <f>L155</f>
        <v>2011.1</v>
      </c>
    </row>
    <row r="155" spans="1:12" ht="25.5">
      <c r="A155" s="138" t="s">
        <v>93</v>
      </c>
      <c r="B155" s="189">
        <v>331</v>
      </c>
      <c r="C155" s="190" t="s">
        <v>107</v>
      </c>
      <c r="D155" s="191" t="s">
        <v>114</v>
      </c>
      <c r="E155" s="197" t="s">
        <v>9</v>
      </c>
      <c r="F155" s="194" t="s">
        <v>186</v>
      </c>
      <c r="G155" s="194" t="s">
        <v>186</v>
      </c>
      <c r="H155" s="194" t="s">
        <v>186</v>
      </c>
      <c r="I155" s="194" t="s">
        <v>43</v>
      </c>
      <c r="J155" s="195" t="s">
        <v>186</v>
      </c>
      <c r="K155" s="198">
        <v>120</v>
      </c>
      <c r="L155" s="390">
        <v>2011.1</v>
      </c>
    </row>
    <row r="156" spans="1:12" s="8" customFormat="1" ht="39.75" customHeight="1">
      <c r="A156" s="120" t="s">
        <v>173</v>
      </c>
      <c r="B156" s="121" t="s">
        <v>149</v>
      </c>
      <c r="C156" s="145" t="s">
        <v>107</v>
      </c>
      <c r="D156" s="171" t="s">
        <v>109</v>
      </c>
      <c r="E156" s="132"/>
      <c r="F156" s="125"/>
      <c r="G156" s="125"/>
      <c r="H156" s="125"/>
      <c r="I156" s="125"/>
      <c r="J156" s="127"/>
      <c r="K156" s="35"/>
      <c r="L156" s="386">
        <f>L161+L157</f>
        <v>36874.5</v>
      </c>
    </row>
    <row r="157" spans="1:12" s="8" customFormat="1" ht="26.25" customHeight="1">
      <c r="A157" s="120" t="s">
        <v>293</v>
      </c>
      <c r="B157" s="121" t="s">
        <v>149</v>
      </c>
      <c r="C157" s="145" t="s">
        <v>107</v>
      </c>
      <c r="D157" s="171" t="s">
        <v>109</v>
      </c>
      <c r="E157" s="132" t="s">
        <v>286</v>
      </c>
      <c r="F157" s="125" t="s">
        <v>186</v>
      </c>
      <c r="G157" s="125" t="s">
        <v>186</v>
      </c>
      <c r="H157" s="125" t="s">
        <v>186</v>
      </c>
      <c r="I157" s="125" t="s">
        <v>187</v>
      </c>
      <c r="J157" s="127" t="s">
        <v>186</v>
      </c>
      <c r="K157" s="35"/>
      <c r="L157" s="386">
        <f>L158</f>
        <v>25</v>
      </c>
    </row>
    <row r="158" spans="1:12" s="8" customFormat="1" ht="24.75" customHeight="1">
      <c r="A158" s="138" t="s">
        <v>20</v>
      </c>
      <c r="B158" s="121" t="s">
        <v>149</v>
      </c>
      <c r="C158" s="145" t="s">
        <v>107</v>
      </c>
      <c r="D158" s="171" t="s">
        <v>109</v>
      </c>
      <c r="E158" s="132" t="s">
        <v>286</v>
      </c>
      <c r="F158" s="125" t="s">
        <v>186</v>
      </c>
      <c r="G158" s="125" t="s">
        <v>186</v>
      </c>
      <c r="H158" s="125" t="s">
        <v>186</v>
      </c>
      <c r="I158" s="125">
        <v>7870</v>
      </c>
      <c r="J158" s="127" t="s">
        <v>186</v>
      </c>
      <c r="K158" s="35"/>
      <c r="L158" s="386">
        <f>L159</f>
        <v>25</v>
      </c>
    </row>
    <row r="159" spans="1:12" s="8" customFormat="1" ht="29.25" customHeight="1">
      <c r="A159" s="138" t="s">
        <v>84</v>
      </c>
      <c r="B159" s="121" t="s">
        <v>149</v>
      </c>
      <c r="C159" s="145" t="s">
        <v>107</v>
      </c>
      <c r="D159" s="171" t="s">
        <v>109</v>
      </c>
      <c r="E159" s="132" t="s">
        <v>286</v>
      </c>
      <c r="F159" s="125" t="s">
        <v>186</v>
      </c>
      <c r="G159" s="125" t="s">
        <v>186</v>
      </c>
      <c r="H159" s="125" t="s">
        <v>186</v>
      </c>
      <c r="I159" s="125" t="s">
        <v>53</v>
      </c>
      <c r="J159" s="127" t="s">
        <v>186</v>
      </c>
      <c r="K159" s="35">
        <v>200</v>
      </c>
      <c r="L159" s="386">
        <f>L160</f>
        <v>25</v>
      </c>
    </row>
    <row r="160" spans="1:12" s="8" customFormat="1" ht="39.75" customHeight="1">
      <c r="A160" s="138" t="s">
        <v>86</v>
      </c>
      <c r="B160" s="121" t="s">
        <v>149</v>
      </c>
      <c r="C160" s="145" t="s">
        <v>107</v>
      </c>
      <c r="D160" s="171" t="s">
        <v>109</v>
      </c>
      <c r="E160" s="132" t="s">
        <v>286</v>
      </c>
      <c r="F160" s="125" t="s">
        <v>186</v>
      </c>
      <c r="G160" s="125" t="s">
        <v>186</v>
      </c>
      <c r="H160" s="125" t="s">
        <v>186</v>
      </c>
      <c r="I160" s="125" t="s">
        <v>53</v>
      </c>
      <c r="J160" s="127" t="s">
        <v>186</v>
      </c>
      <c r="K160" s="35">
        <v>240</v>
      </c>
      <c r="L160" s="386">
        <v>25</v>
      </c>
    </row>
    <row r="161" spans="1:12" s="8" customFormat="1" ht="25.5">
      <c r="A161" s="138" t="s">
        <v>50</v>
      </c>
      <c r="B161" s="121" t="s">
        <v>149</v>
      </c>
      <c r="C161" s="145" t="s">
        <v>107</v>
      </c>
      <c r="D161" s="171" t="s">
        <v>109</v>
      </c>
      <c r="E161" s="139" t="s">
        <v>12</v>
      </c>
      <c r="F161" s="35" t="s">
        <v>186</v>
      </c>
      <c r="G161" s="125" t="s">
        <v>186</v>
      </c>
      <c r="H161" s="125" t="s">
        <v>186</v>
      </c>
      <c r="I161" s="35" t="s">
        <v>187</v>
      </c>
      <c r="J161" s="127" t="s">
        <v>186</v>
      </c>
      <c r="K161" s="137"/>
      <c r="L161" s="386">
        <f>L162+L167+L177+L172</f>
        <v>36849.5</v>
      </c>
    </row>
    <row r="162" spans="1:12" s="8" customFormat="1" ht="51">
      <c r="A162" s="138" t="s">
        <v>168</v>
      </c>
      <c r="B162" s="121" t="s">
        <v>149</v>
      </c>
      <c r="C162" s="145" t="s">
        <v>107</v>
      </c>
      <c r="D162" s="171" t="s">
        <v>109</v>
      </c>
      <c r="E162" s="132" t="s">
        <v>12</v>
      </c>
      <c r="F162" s="125" t="s">
        <v>186</v>
      </c>
      <c r="G162" s="125" t="s">
        <v>186</v>
      </c>
      <c r="H162" s="125" t="s">
        <v>186</v>
      </c>
      <c r="I162" s="125">
        <v>7869</v>
      </c>
      <c r="J162" s="127" t="s">
        <v>186</v>
      </c>
      <c r="K162" s="35"/>
      <c r="L162" s="386">
        <f>L165+L163</f>
        <v>20</v>
      </c>
    </row>
    <row r="163" spans="1:12" s="8" customFormat="1" ht="54" customHeight="1">
      <c r="A163" s="138" t="s">
        <v>104</v>
      </c>
      <c r="B163" s="121" t="s">
        <v>149</v>
      </c>
      <c r="C163" s="145" t="s">
        <v>107</v>
      </c>
      <c r="D163" s="171" t="s">
        <v>109</v>
      </c>
      <c r="E163" s="132" t="s">
        <v>12</v>
      </c>
      <c r="F163" s="125" t="s">
        <v>186</v>
      </c>
      <c r="G163" s="125" t="s">
        <v>186</v>
      </c>
      <c r="H163" s="125" t="s">
        <v>186</v>
      </c>
      <c r="I163" s="125" t="s">
        <v>54</v>
      </c>
      <c r="J163" s="127" t="s">
        <v>186</v>
      </c>
      <c r="K163" s="35" t="s">
        <v>92</v>
      </c>
      <c r="L163" s="386">
        <f>L164</f>
        <v>2.3</v>
      </c>
    </row>
    <row r="164" spans="1:12" s="8" customFormat="1" ht="36" customHeight="1">
      <c r="A164" s="138" t="s">
        <v>93</v>
      </c>
      <c r="B164" s="121" t="s">
        <v>149</v>
      </c>
      <c r="C164" s="145" t="s">
        <v>107</v>
      </c>
      <c r="D164" s="171" t="s">
        <v>109</v>
      </c>
      <c r="E164" s="132" t="s">
        <v>12</v>
      </c>
      <c r="F164" s="125" t="s">
        <v>186</v>
      </c>
      <c r="G164" s="125" t="s">
        <v>186</v>
      </c>
      <c r="H164" s="125" t="s">
        <v>186</v>
      </c>
      <c r="I164" s="125" t="s">
        <v>54</v>
      </c>
      <c r="J164" s="127" t="s">
        <v>186</v>
      </c>
      <c r="K164" s="35" t="s">
        <v>240</v>
      </c>
      <c r="L164" s="386">
        <v>2.3</v>
      </c>
    </row>
    <row r="165" spans="1:12" s="8" customFormat="1" ht="25.5">
      <c r="A165" s="138" t="s">
        <v>84</v>
      </c>
      <c r="B165" s="121" t="s">
        <v>149</v>
      </c>
      <c r="C165" s="145" t="s">
        <v>107</v>
      </c>
      <c r="D165" s="171" t="s">
        <v>109</v>
      </c>
      <c r="E165" s="132" t="s">
        <v>12</v>
      </c>
      <c r="F165" s="125" t="s">
        <v>186</v>
      </c>
      <c r="G165" s="125" t="s">
        <v>186</v>
      </c>
      <c r="H165" s="125" t="s">
        <v>186</v>
      </c>
      <c r="I165" s="125" t="s">
        <v>54</v>
      </c>
      <c r="J165" s="127" t="s">
        <v>186</v>
      </c>
      <c r="K165" s="35">
        <v>200</v>
      </c>
      <c r="L165" s="386">
        <f>L166</f>
        <v>17.7</v>
      </c>
    </row>
    <row r="166" spans="1:12" s="8" customFormat="1" ht="25.5">
      <c r="A166" s="138" t="s">
        <v>86</v>
      </c>
      <c r="B166" s="121" t="s">
        <v>149</v>
      </c>
      <c r="C166" s="145" t="s">
        <v>107</v>
      </c>
      <c r="D166" s="171" t="s">
        <v>109</v>
      </c>
      <c r="E166" s="132" t="s">
        <v>12</v>
      </c>
      <c r="F166" s="125" t="s">
        <v>186</v>
      </c>
      <c r="G166" s="125" t="s">
        <v>186</v>
      </c>
      <c r="H166" s="125" t="s">
        <v>186</v>
      </c>
      <c r="I166" s="125" t="s">
        <v>54</v>
      </c>
      <c r="J166" s="127" t="s">
        <v>186</v>
      </c>
      <c r="K166" s="35">
        <v>240</v>
      </c>
      <c r="L166" s="386">
        <v>17.7</v>
      </c>
    </row>
    <row r="167" spans="1:12" s="8" customFormat="1" ht="25.5">
      <c r="A167" s="138" t="s">
        <v>175</v>
      </c>
      <c r="B167" s="121" t="s">
        <v>149</v>
      </c>
      <c r="C167" s="145" t="s">
        <v>107</v>
      </c>
      <c r="D167" s="171" t="s">
        <v>109</v>
      </c>
      <c r="E167" s="132" t="s">
        <v>12</v>
      </c>
      <c r="F167" s="125" t="s">
        <v>186</v>
      </c>
      <c r="G167" s="125" t="s">
        <v>186</v>
      </c>
      <c r="H167" s="125" t="s">
        <v>186</v>
      </c>
      <c r="I167" s="125" t="s">
        <v>176</v>
      </c>
      <c r="J167" s="127" t="s">
        <v>186</v>
      </c>
      <c r="K167" s="35"/>
      <c r="L167" s="386">
        <f>L168+L170</f>
        <v>366.7</v>
      </c>
    </row>
    <row r="168" spans="1:12" s="8" customFormat="1" ht="51">
      <c r="A168" s="138" t="s">
        <v>104</v>
      </c>
      <c r="B168" s="121" t="s">
        <v>149</v>
      </c>
      <c r="C168" s="145" t="s">
        <v>107</v>
      </c>
      <c r="D168" s="171" t="s">
        <v>109</v>
      </c>
      <c r="E168" s="132" t="s">
        <v>12</v>
      </c>
      <c r="F168" s="125" t="s">
        <v>186</v>
      </c>
      <c r="G168" s="125" t="s">
        <v>186</v>
      </c>
      <c r="H168" s="125" t="s">
        <v>186</v>
      </c>
      <c r="I168" s="125" t="s">
        <v>176</v>
      </c>
      <c r="J168" s="127" t="s">
        <v>186</v>
      </c>
      <c r="K168" s="35">
        <v>100</v>
      </c>
      <c r="L168" s="386">
        <f>L169</f>
        <v>359.8</v>
      </c>
    </row>
    <row r="169" spans="1:12" s="8" customFormat="1" ht="25.5">
      <c r="A169" s="138" t="s">
        <v>93</v>
      </c>
      <c r="B169" s="121" t="s">
        <v>149</v>
      </c>
      <c r="C169" s="145" t="s">
        <v>107</v>
      </c>
      <c r="D169" s="171" t="s">
        <v>109</v>
      </c>
      <c r="E169" s="132" t="s">
        <v>12</v>
      </c>
      <c r="F169" s="125" t="s">
        <v>186</v>
      </c>
      <c r="G169" s="125" t="s">
        <v>186</v>
      </c>
      <c r="H169" s="125" t="s">
        <v>186</v>
      </c>
      <c r="I169" s="125" t="s">
        <v>176</v>
      </c>
      <c r="J169" s="127" t="s">
        <v>186</v>
      </c>
      <c r="K169" s="35">
        <v>120</v>
      </c>
      <c r="L169" s="386">
        <v>359.8</v>
      </c>
    </row>
    <row r="170" spans="1:12" s="8" customFormat="1" ht="25.5">
      <c r="A170" s="138" t="s">
        <v>84</v>
      </c>
      <c r="B170" s="121" t="s">
        <v>149</v>
      </c>
      <c r="C170" s="145" t="s">
        <v>107</v>
      </c>
      <c r="D170" s="171" t="s">
        <v>109</v>
      </c>
      <c r="E170" s="132" t="s">
        <v>12</v>
      </c>
      <c r="F170" s="125" t="s">
        <v>186</v>
      </c>
      <c r="G170" s="125" t="s">
        <v>186</v>
      </c>
      <c r="H170" s="125" t="s">
        <v>186</v>
      </c>
      <c r="I170" s="125" t="s">
        <v>176</v>
      </c>
      <c r="J170" s="127" t="s">
        <v>186</v>
      </c>
      <c r="K170" s="35">
        <v>200</v>
      </c>
      <c r="L170" s="386">
        <f>L171</f>
        <v>6.9</v>
      </c>
    </row>
    <row r="171" spans="1:12" s="8" customFormat="1" ht="25.5">
      <c r="A171" s="138" t="s">
        <v>86</v>
      </c>
      <c r="B171" s="121" t="s">
        <v>149</v>
      </c>
      <c r="C171" s="145" t="s">
        <v>107</v>
      </c>
      <c r="D171" s="171" t="s">
        <v>109</v>
      </c>
      <c r="E171" s="132" t="s">
        <v>12</v>
      </c>
      <c r="F171" s="125" t="s">
        <v>186</v>
      </c>
      <c r="G171" s="125" t="s">
        <v>186</v>
      </c>
      <c r="H171" s="125" t="s">
        <v>186</v>
      </c>
      <c r="I171" s="125" t="s">
        <v>176</v>
      </c>
      <c r="J171" s="127" t="s">
        <v>186</v>
      </c>
      <c r="K171" s="35">
        <v>240</v>
      </c>
      <c r="L171" s="386">
        <v>6.9</v>
      </c>
    </row>
    <row r="172" spans="1:12" s="8" customFormat="1" ht="25.5">
      <c r="A172" s="138" t="s">
        <v>39</v>
      </c>
      <c r="B172" s="121" t="s">
        <v>149</v>
      </c>
      <c r="C172" s="145" t="s">
        <v>107</v>
      </c>
      <c r="D172" s="171" t="s">
        <v>109</v>
      </c>
      <c r="E172" s="132" t="s">
        <v>12</v>
      </c>
      <c r="F172" s="125" t="s">
        <v>186</v>
      </c>
      <c r="G172" s="125" t="s">
        <v>186</v>
      </c>
      <c r="H172" s="125" t="s">
        <v>186</v>
      </c>
      <c r="I172" s="125" t="s">
        <v>307</v>
      </c>
      <c r="J172" s="127" t="s">
        <v>188</v>
      </c>
      <c r="K172" s="35"/>
      <c r="L172" s="386">
        <f>L173+L175</f>
        <v>1541.9</v>
      </c>
    </row>
    <row r="173" spans="1:12" s="8" customFormat="1" ht="51">
      <c r="A173" s="138" t="s">
        <v>104</v>
      </c>
      <c r="B173" s="121" t="s">
        <v>149</v>
      </c>
      <c r="C173" s="145" t="s">
        <v>107</v>
      </c>
      <c r="D173" s="171" t="s">
        <v>109</v>
      </c>
      <c r="E173" s="132" t="s">
        <v>12</v>
      </c>
      <c r="F173" s="125" t="s">
        <v>186</v>
      </c>
      <c r="G173" s="125" t="s">
        <v>186</v>
      </c>
      <c r="H173" s="125" t="s">
        <v>186</v>
      </c>
      <c r="I173" s="125" t="s">
        <v>307</v>
      </c>
      <c r="J173" s="127" t="s">
        <v>188</v>
      </c>
      <c r="K173" s="35">
        <v>100</v>
      </c>
      <c r="L173" s="386">
        <f>L174</f>
        <v>1484.9</v>
      </c>
    </row>
    <row r="174" spans="1:12" s="8" customFormat="1" ht="25.5">
      <c r="A174" s="138" t="s">
        <v>93</v>
      </c>
      <c r="B174" s="121" t="s">
        <v>149</v>
      </c>
      <c r="C174" s="145" t="s">
        <v>107</v>
      </c>
      <c r="D174" s="171" t="s">
        <v>109</v>
      </c>
      <c r="E174" s="132" t="s">
        <v>12</v>
      </c>
      <c r="F174" s="125" t="s">
        <v>186</v>
      </c>
      <c r="G174" s="125" t="s">
        <v>186</v>
      </c>
      <c r="H174" s="125" t="s">
        <v>186</v>
      </c>
      <c r="I174" s="125" t="s">
        <v>307</v>
      </c>
      <c r="J174" s="127" t="s">
        <v>188</v>
      </c>
      <c r="K174" s="35">
        <v>120</v>
      </c>
      <c r="L174" s="386">
        <v>1484.9</v>
      </c>
    </row>
    <row r="175" spans="1:12" s="8" customFormat="1" ht="25.5">
      <c r="A175" s="138" t="s">
        <v>84</v>
      </c>
      <c r="B175" s="121" t="s">
        <v>149</v>
      </c>
      <c r="C175" s="145" t="s">
        <v>107</v>
      </c>
      <c r="D175" s="171" t="s">
        <v>109</v>
      </c>
      <c r="E175" s="132" t="s">
        <v>12</v>
      </c>
      <c r="F175" s="125" t="s">
        <v>186</v>
      </c>
      <c r="G175" s="125" t="s">
        <v>186</v>
      </c>
      <c r="H175" s="125" t="s">
        <v>186</v>
      </c>
      <c r="I175" s="125" t="s">
        <v>307</v>
      </c>
      <c r="J175" s="127" t="s">
        <v>188</v>
      </c>
      <c r="K175" s="35">
        <v>200</v>
      </c>
      <c r="L175" s="386">
        <f>L176</f>
        <v>57</v>
      </c>
    </row>
    <row r="176" spans="1:12" s="8" customFormat="1" ht="25.5">
      <c r="A176" s="138" t="s">
        <v>86</v>
      </c>
      <c r="B176" s="121" t="s">
        <v>149</v>
      </c>
      <c r="C176" s="145" t="s">
        <v>107</v>
      </c>
      <c r="D176" s="171" t="s">
        <v>109</v>
      </c>
      <c r="E176" s="132" t="s">
        <v>12</v>
      </c>
      <c r="F176" s="125" t="s">
        <v>186</v>
      </c>
      <c r="G176" s="125" t="s">
        <v>186</v>
      </c>
      <c r="H176" s="125" t="s">
        <v>186</v>
      </c>
      <c r="I176" s="125" t="s">
        <v>307</v>
      </c>
      <c r="J176" s="127" t="s">
        <v>188</v>
      </c>
      <c r="K176" s="35">
        <v>240</v>
      </c>
      <c r="L176" s="386">
        <v>57</v>
      </c>
    </row>
    <row r="177" spans="1:12" s="8" customFormat="1" ht="25.5">
      <c r="A177" s="146" t="s">
        <v>47</v>
      </c>
      <c r="B177" s="121" t="s">
        <v>149</v>
      </c>
      <c r="C177" s="145" t="s">
        <v>107</v>
      </c>
      <c r="D177" s="171" t="s">
        <v>109</v>
      </c>
      <c r="E177" s="132" t="s">
        <v>12</v>
      </c>
      <c r="F177" s="125" t="s">
        <v>186</v>
      </c>
      <c r="G177" s="125" t="s">
        <v>186</v>
      </c>
      <c r="H177" s="125" t="s">
        <v>186</v>
      </c>
      <c r="I177" s="125" t="s">
        <v>43</v>
      </c>
      <c r="J177" s="127" t="s">
        <v>186</v>
      </c>
      <c r="K177" s="35"/>
      <c r="L177" s="386">
        <f>L178+L180</f>
        <v>34920.9</v>
      </c>
    </row>
    <row r="178" spans="1:12" s="8" customFormat="1" ht="51">
      <c r="A178" s="138" t="s">
        <v>104</v>
      </c>
      <c r="B178" s="121" t="s">
        <v>149</v>
      </c>
      <c r="C178" s="145" t="s">
        <v>107</v>
      </c>
      <c r="D178" s="171" t="s">
        <v>109</v>
      </c>
      <c r="E178" s="132" t="s">
        <v>12</v>
      </c>
      <c r="F178" s="125" t="s">
        <v>186</v>
      </c>
      <c r="G178" s="125" t="s">
        <v>186</v>
      </c>
      <c r="H178" s="125" t="s">
        <v>186</v>
      </c>
      <c r="I178" s="125" t="s">
        <v>43</v>
      </c>
      <c r="J178" s="127" t="s">
        <v>186</v>
      </c>
      <c r="K178" s="35">
        <v>100</v>
      </c>
      <c r="L178" s="386">
        <f>L179</f>
        <v>33112.8</v>
      </c>
    </row>
    <row r="179" spans="1:12" s="8" customFormat="1" ht="25.5">
      <c r="A179" s="138" t="s">
        <v>93</v>
      </c>
      <c r="B179" s="121" t="s">
        <v>149</v>
      </c>
      <c r="C179" s="145" t="s">
        <v>107</v>
      </c>
      <c r="D179" s="171" t="s">
        <v>109</v>
      </c>
      <c r="E179" s="132" t="s">
        <v>12</v>
      </c>
      <c r="F179" s="125" t="s">
        <v>186</v>
      </c>
      <c r="G179" s="125" t="s">
        <v>186</v>
      </c>
      <c r="H179" s="125" t="s">
        <v>186</v>
      </c>
      <c r="I179" s="125" t="s">
        <v>43</v>
      </c>
      <c r="J179" s="127" t="s">
        <v>186</v>
      </c>
      <c r="K179" s="35">
        <v>120</v>
      </c>
      <c r="L179" s="386">
        <v>33112.8</v>
      </c>
    </row>
    <row r="180" spans="1:12" s="8" customFormat="1" ht="25.5">
      <c r="A180" s="138" t="s">
        <v>84</v>
      </c>
      <c r="B180" s="121" t="s">
        <v>149</v>
      </c>
      <c r="C180" s="145" t="s">
        <v>107</v>
      </c>
      <c r="D180" s="171" t="s">
        <v>109</v>
      </c>
      <c r="E180" s="132" t="s">
        <v>12</v>
      </c>
      <c r="F180" s="125" t="s">
        <v>186</v>
      </c>
      <c r="G180" s="125" t="s">
        <v>186</v>
      </c>
      <c r="H180" s="125" t="s">
        <v>186</v>
      </c>
      <c r="I180" s="125" t="s">
        <v>43</v>
      </c>
      <c r="J180" s="127" t="s">
        <v>186</v>
      </c>
      <c r="K180" s="35">
        <v>200</v>
      </c>
      <c r="L180" s="386">
        <f>L181</f>
        <v>1808.1</v>
      </c>
    </row>
    <row r="181" spans="1:12" s="8" customFormat="1" ht="25.5">
      <c r="A181" s="138" t="s">
        <v>86</v>
      </c>
      <c r="B181" s="121" t="s">
        <v>149</v>
      </c>
      <c r="C181" s="145" t="s">
        <v>107</v>
      </c>
      <c r="D181" s="171" t="s">
        <v>109</v>
      </c>
      <c r="E181" s="132" t="s">
        <v>12</v>
      </c>
      <c r="F181" s="125" t="s">
        <v>186</v>
      </c>
      <c r="G181" s="125" t="s">
        <v>186</v>
      </c>
      <c r="H181" s="125" t="s">
        <v>186</v>
      </c>
      <c r="I181" s="125" t="s">
        <v>43</v>
      </c>
      <c r="J181" s="127" t="s">
        <v>186</v>
      </c>
      <c r="K181" s="35">
        <v>240</v>
      </c>
      <c r="L181" s="386">
        <v>1808.1</v>
      </c>
    </row>
    <row r="182" spans="1:12" s="8" customFormat="1" ht="12.75">
      <c r="A182" s="138" t="s">
        <v>284</v>
      </c>
      <c r="B182" s="121" t="s">
        <v>149</v>
      </c>
      <c r="C182" s="145" t="s">
        <v>107</v>
      </c>
      <c r="D182" s="171" t="s">
        <v>111</v>
      </c>
      <c r="E182" s="132"/>
      <c r="F182" s="125"/>
      <c r="G182" s="125"/>
      <c r="H182" s="125"/>
      <c r="I182" s="125"/>
      <c r="J182" s="127"/>
      <c r="K182" s="35"/>
      <c r="L182" s="386">
        <f>L183</f>
        <v>6.7</v>
      </c>
    </row>
    <row r="183" spans="1:12" s="8" customFormat="1" ht="25.5">
      <c r="A183" s="138" t="s">
        <v>50</v>
      </c>
      <c r="B183" s="121" t="s">
        <v>149</v>
      </c>
      <c r="C183" s="145" t="s">
        <v>107</v>
      </c>
      <c r="D183" s="171" t="s">
        <v>111</v>
      </c>
      <c r="E183" s="132" t="s">
        <v>12</v>
      </c>
      <c r="F183" s="125" t="s">
        <v>186</v>
      </c>
      <c r="G183" s="125" t="s">
        <v>186</v>
      </c>
      <c r="H183" s="125" t="s">
        <v>186</v>
      </c>
      <c r="I183" s="125" t="s">
        <v>187</v>
      </c>
      <c r="J183" s="127" t="s">
        <v>186</v>
      </c>
      <c r="K183" s="35"/>
      <c r="L183" s="386">
        <f>L184</f>
        <v>6.7</v>
      </c>
    </row>
    <row r="184" spans="1:12" s="8" customFormat="1" ht="38.25">
      <c r="A184" s="138" t="s">
        <v>285</v>
      </c>
      <c r="B184" s="121" t="s">
        <v>149</v>
      </c>
      <c r="C184" s="145" t="s">
        <v>107</v>
      </c>
      <c r="D184" s="171" t="s">
        <v>111</v>
      </c>
      <c r="E184" s="132" t="s">
        <v>12</v>
      </c>
      <c r="F184" s="125" t="s">
        <v>186</v>
      </c>
      <c r="G184" s="125" t="s">
        <v>186</v>
      </c>
      <c r="H184" s="125" t="s">
        <v>186</v>
      </c>
      <c r="I184" s="125" t="s">
        <v>283</v>
      </c>
      <c r="J184" s="127" t="s">
        <v>186</v>
      </c>
      <c r="K184" s="35"/>
      <c r="L184" s="386">
        <f>L185</f>
        <v>6.7</v>
      </c>
    </row>
    <row r="185" spans="1:12" s="8" customFormat="1" ht="25.5">
      <c r="A185" s="138" t="s">
        <v>84</v>
      </c>
      <c r="B185" s="121" t="s">
        <v>149</v>
      </c>
      <c r="C185" s="145" t="s">
        <v>107</v>
      </c>
      <c r="D185" s="171" t="s">
        <v>111</v>
      </c>
      <c r="E185" s="132" t="s">
        <v>12</v>
      </c>
      <c r="F185" s="125" t="s">
        <v>186</v>
      </c>
      <c r="G185" s="125" t="s">
        <v>186</v>
      </c>
      <c r="H185" s="125" t="s">
        <v>186</v>
      </c>
      <c r="I185" s="125" t="s">
        <v>283</v>
      </c>
      <c r="J185" s="127" t="s">
        <v>186</v>
      </c>
      <c r="K185" s="35" t="s">
        <v>85</v>
      </c>
      <c r="L185" s="386">
        <f>L186</f>
        <v>6.7</v>
      </c>
    </row>
    <row r="186" spans="1:12" s="8" customFormat="1" ht="25.5">
      <c r="A186" s="138" t="s">
        <v>86</v>
      </c>
      <c r="B186" s="121" t="s">
        <v>149</v>
      </c>
      <c r="C186" s="145" t="s">
        <v>107</v>
      </c>
      <c r="D186" s="171" t="s">
        <v>111</v>
      </c>
      <c r="E186" s="132" t="s">
        <v>12</v>
      </c>
      <c r="F186" s="125" t="s">
        <v>186</v>
      </c>
      <c r="G186" s="125" t="s">
        <v>186</v>
      </c>
      <c r="H186" s="125" t="s">
        <v>186</v>
      </c>
      <c r="I186" s="125" t="s">
        <v>283</v>
      </c>
      <c r="J186" s="127" t="s">
        <v>186</v>
      </c>
      <c r="K186" s="35" t="s">
        <v>87</v>
      </c>
      <c r="L186" s="386">
        <v>6.7</v>
      </c>
    </row>
    <row r="187" spans="1:12" s="8" customFormat="1" ht="12.75">
      <c r="A187" s="120" t="s">
        <v>137</v>
      </c>
      <c r="B187" s="121" t="s">
        <v>149</v>
      </c>
      <c r="C187" s="123" t="s">
        <v>107</v>
      </c>
      <c r="D187" s="122" t="s">
        <v>163</v>
      </c>
      <c r="E187" s="122"/>
      <c r="F187" s="133"/>
      <c r="G187" s="125"/>
      <c r="H187" s="125"/>
      <c r="I187" s="133"/>
      <c r="J187" s="176"/>
      <c r="K187" s="177"/>
      <c r="L187" s="389">
        <f>L199+L195+L188</f>
        <v>14218.8</v>
      </c>
    </row>
    <row r="188" spans="1:12" s="8" customFormat="1" ht="38.25">
      <c r="A188" s="149" t="s">
        <v>332</v>
      </c>
      <c r="B188" s="201">
        <v>331</v>
      </c>
      <c r="C188" s="123" t="s">
        <v>107</v>
      </c>
      <c r="D188" s="122" t="s">
        <v>163</v>
      </c>
      <c r="E188" s="174" t="s">
        <v>112</v>
      </c>
      <c r="F188" s="150" t="s">
        <v>186</v>
      </c>
      <c r="G188" s="125" t="s">
        <v>186</v>
      </c>
      <c r="H188" s="125" t="s">
        <v>186</v>
      </c>
      <c r="I188" s="150" t="s">
        <v>187</v>
      </c>
      <c r="J188" s="127" t="s">
        <v>186</v>
      </c>
      <c r="K188" s="175"/>
      <c r="L188" s="386">
        <f>L189</f>
        <v>14.7</v>
      </c>
    </row>
    <row r="189" spans="1:12" s="8" customFormat="1" ht="25.5">
      <c r="A189" s="130" t="s">
        <v>351</v>
      </c>
      <c r="B189" s="201">
        <v>331</v>
      </c>
      <c r="C189" s="123" t="s">
        <v>107</v>
      </c>
      <c r="D189" s="122" t="s">
        <v>163</v>
      </c>
      <c r="E189" s="171" t="s">
        <v>112</v>
      </c>
      <c r="F189" s="147" t="s">
        <v>188</v>
      </c>
      <c r="G189" s="125" t="s">
        <v>186</v>
      </c>
      <c r="H189" s="125" t="s">
        <v>186</v>
      </c>
      <c r="I189" s="147" t="s">
        <v>187</v>
      </c>
      <c r="J189" s="127" t="s">
        <v>186</v>
      </c>
      <c r="K189" s="172"/>
      <c r="L189" s="385">
        <f>L190</f>
        <v>14.7</v>
      </c>
    </row>
    <row r="190" spans="1:12" s="8" customFormat="1" ht="12.75">
      <c r="A190" s="130" t="s">
        <v>350</v>
      </c>
      <c r="B190" s="201">
        <v>331</v>
      </c>
      <c r="C190" s="123" t="s">
        <v>107</v>
      </c>
      <c r="D190" s="122" t="s">
        <v>163</v>
      </c>
      <c r="E190" s="171" t="s">
        <v>112</v>
      </c>
      <c r="F190" s="147" t="s">
        <v>188</v>
      </c>
      <c r="G190" s="125" t="s">
        <v>186</v>
      </c>
      <c r="H190" s="125" t="s">
        <v>186</v>
      </c>
      <c r="I190" s="147" t="s">
        <v>352</v>
      </c>
      <c r="J190" s="127" t="s">
        <v>186</v>
      </c>
      <c r="K190" s="172"/>
      <c r="L190" s="385">
        <f>L191+L193</f>
        <v>14.7</v>
      </c>
    </row>
    <row r="191" spans="1:12" s="8" customFormat="1" ht="25.5">
      <c r="A191" s="130" t="s">
        <v>84</v>
      </c>
      <c r="B191" s="201">
        <v>331</v>
      </c>
      <c r="C191" s="123" t="s">
        <v>107</v>
      </c>
      <c r="D191" s="122" t="s">
        <v>163</v>
      </c>
      <c r="E191" s="171" t="s">
        <v>112</v>
      </c>
      <c r="F191" s="147" t="s">
        <v>188</v>
      </c>
      <c r="G191" s="125" t="s">
        <v>186</v>
      </c>
      <c r="H191" s="125" t="s">
        <v>186</v>
      </c>
      <c r="I191" s="147" t="s">
        <v>352</v>
      </c>
      <c r="J191" s="127" t="s">
        <v>186</v>
      </c>
      <c r="K191" s="172" t="s">
        <v>85</v>
      </c>
      <c r="L191" s="385">
        <f>L192</f>
        <v>4.7</v>
      </c>
    </row>
    <row r="192" spans="1:12" s="8" customFormat="1" ht="25.5">
      <c r="A192" s="130" t="s">
        <v>86</v>
      </c>
      <c r="B192" s="201">
        <v>331</v>
      </c>
      <c r="C192" s="123" t="s">
        <v>107</v>
      </c>
      <c r="D192" s="122" t="s">
        <v>163</v>
      </c>
      <c r="E192" s="171" t="s">
        <v>112</v>
      </c>
      <c r="F192" s="147" t="s">
        <v>188</v>
      </c>
      <c r="G192" s="125" t="s">
        <v>186</v>
      </c>
      <c r="H192" s="125" t="s">
        <v>186</v>
      </c>
      <c r="I192" s="147" t="s">
        <v>352</v>
      </c>
      <c r="J192" s="127" t="s">
        <v>186</v>
      </c>
      <c r="K192" s="172" t="s">
        <v>87</v>
      </c>
      <c r="L192" s="385">
        <v>4.7</v>
      </c>
    </row>
    <row r="193" spans="1:12" s="8" customFormat="1" ht="17.25" customHeight="1">
      <c r="A193" s="202" t="s">
        <v>208</v>
      </c>
      <c r="B193" s="201">
        <v>331</v>
      </c>
      <c r="C193" s="123" t="s">
        <v>107</v>
      </c>
      <c r="D193" s="122" t="s">
        <v>163</v>
      </c>
      <c r="E193" s="171" t="s">
        <v>112</v>
      </c>
      <c r="F193" s="147" t="s">
        <v>188</v>
      </c>
      <c r="G193" s="125" t="s">
        <v>186</v>
      </c>
      <c r="H193" s="125" t="s">
        <v>186</v>
      </c>
      <c r="I193" s="147" t="s">
        <v>352</v>
      </c>
      <c r="J193" s="127" t="s">
        <v>186</v>
      </c>
      <c r="K193" s="172" t="s">
        <v>89</v>
      </c>
      <c r="L193" s="385">
        <f>L194</f>
        <v>10</v>
      </c>
    </row>
    <row r="194" spans="1:12" s="8" customFormat="1" ht="12.75">
      <c r="A194" s="138" t="s">
        <v>209</v>
      </c>
      <c r="B194" s="201">
        <v>331</v>
      </c>
      <c r="C194" s="123" t="s">
        <v>107</v>
      </c>
      <c r="D194" s="122" t="s">
        <v>163</v>
      </c>
      <c r="E194" s="171" t="s">
        <v>112</v>
      </c>
      <c r="F194" s="147" t="s">
        <v>188</v>
      </c>
      <c r="G194" s="125" t="s">
        <v>186</v>
      </c>
      <c r="H194" s="125" t="s">
        <v>186</v>
      </c>
      <c r="I194" s="147" t="s">
        <v>352</v>
      </c>
      <c r="J194" s="127" t="s">
        <v>186</v>
      </c>
      <c r="K194" s="172" t="s">
        <v>207</v>
      </c>
      <c r="L194" s="385">
        <v>10</v>
      </c>
    </row>
    <row r="195" spans="1:12" s="8" customFormat="1" ht="25.5">
      <c r="A195" s="120" t="s">
        <v>293</v>
      </c>
      <c r="B195" s="121" t="s">
        <v>149</v>
      </c>
      <c r="C195" s="145" t="s">
        <v>107</v>
      </c>
      <c r="D195" s="171" t="s">
        <v>163</v>
      </c>
      <c r="E195" s="132" t="s">
        <v>286</v>
      </c>
      <c r="F195" s="125" t="s">
        <v>186</v>
      </c>
      <c r="G195" s="125" t="s">
        <v>186</v>
      </c>
      <c r="H195" s="125" t="s">
        <v>186</v>
      </c>
      <c r="I195" s="125" t="s">
        <v>187</v>
      </c>
      <c r="J195" s="127" t="s">
        <v>186</v>
      </c>
      <c r="K195" s="35"/>
      <c r="L195" s="389">
        <f>L196</f>
        <v>673</v>
      </c>
    </row>
    <row r="196" spans="1:12" s="8" customFormat="1" ht="38.25">
      <c r="A196" s="130" t="s">
        <v>74</v>
      </c>
      <c r="B196" s="121" t="s">
        <v>149</v>
      </c>
      <c r="C196" s="145" t="s">
        <v>107</v>
      </c>
      <c r="D196" s="171" t="s">
        <v>163</v>
      </c>
      <c r="E196" s="132" t="s">
        <v>286</v>
      </c>
      <c r="F196" s="125" t="s">
        <v>186</v>
      </c>
      <c r="G196" s="125" t="s">
        <v>186</v>
      </c>
      <c r="H196" s="125" t="s">
        <v>186</v>
      </c>
      <c r="I196" s="125" t="s">
        <v>38</v>
      </c>
      <c r="J196" s="127" t="s">
        <v>186</v>
      </c>
      <c r="K196" s="35"/>
      <c r="L196" s="389">
        <f>L197</f>
        <v>673</v>
      </c>
    </row>
    <row r="197" spans="1:12" s="8" customFormat="1" ht="12.75">
      <c r="A197" s="138" t="s">
        <v>94</v>
      </c>
      <c r="B197" s="121" t="s">
        <v>149</v>
      </c>
      <c r="C197" s="145" t="s">
        <v>107</v>
      </c>
      <c r="D197" s="171" t="s">
        <v>163</v>
      </c>
      <c r="E197" s="132" t="s">
        <v>286</v>
      </c>
      <c r="F197" s="125" t="s">
        <v>186</v>
      </c>
      <c r="G197" s="125" t="s">
        <v>186</v>
      </c>
      <c r="H197" s="125" t="s">
        <v>186</v>
      </c>
      <c r="I197" s="125" t="s">
        <v>38</v>
      </c>
      <c r="J197" s="127" t="s">
        <v>186</v>
      </c>
      <c r="K197" s="35" t="s">
        <v>95</v>
      </c>
      <c r="L197" s="389">
        <f>L198</f>
        <v>673</v>
      </c>
    </row>
    <row r="198" spans="1:12" s="8" customFormat="1" ht="38.25">
      <c r="A198" s="138" t="s">
        <v>237</v>
      </c>
      <c r="B198" s="121" t="s">
        <v>149</v>
      </c>
      <c r="C198" s="145" t="s">
        <v>107</v>
      </c>
      <c r="D198" s="171" t="s">
        <v>163</v>
      </c>
      <c r="E198" s="132" t="s">
        <v>286</v>
      </c>
      <c r="F198" s="125" t="s">
        <v>186</v>
      </c>
      <c r="G198" s="125" t="s">
        <v>186</v>
      </c>
      <c r="H198" s="125" t="s">
        <v>186</v>
      </c>
      <c r="I198" s="125" t="s">
        <v>38</v>
      </c>
      <c r="J198" s="127" t="s">
        <v>186</v>
      </c>
      <c r="K198" s="35" t="s">
        <v>191</v>
      </c>
      <c r="L198" s="389">
        <v>673</v>
      </c>
    </row>
    <row r="199" spans="1:12" s="8" customFormat="1" ht="27.75" customHeight="1">
      <c r="A199" s="130" t="s">
        <v>77</v>
      </c>
      <c r="B199" s="121" t="s">
        <v>149</v>
      </c>
      <c r="C199" s="123" t="s">
        <v>107</v>
      </c>
      <c r="D199" s="122" t="s">
        <v>163</v>
      </c>
      <c r="E199" s="174" t="s">
        <v>14</v>
      </c>
      <c r="F199" s="150" t="s">
        <v>186</v>
      </c>
      <c r="G199" s="125" t="s">
        <v>186</v>
      </c>
      <c r="H199" s="125" t="s">
        <v>186</v>
      </c>
      <c r="I199" s="150" t="s">
        <v>187</v>
      </c>
      <c r="J199" s="127" t="s">
        <v>186</v>
      </c>
      <c r="K199" s="35"/>
      <c r="L199" s="385">
        <f>L202+L204+L206+L209+L211+L212</f>
        <v>13531.099999999999</v>
      </c>
    </row>
    <row r="200" spans="1:12" s="8" customFormat="1" ht="25.5">
      <c r="A200" s="138" t="s">
        <v>83</v>
      </c>
      <c r="B200" s="121" t="s">
        <v>149</v>
      </c>
      <c r="C200" s="123" t="s">
        <v>107</v>
      </c>
      <c r="D200" s="122" t="s">
        <v>163</v>
      </c>
      <c r="E200" s="132" t="s">
        <v>14</v>
      </c>
      <c r="F200" s="125" t="s">
        <v>186</v>
      </c>
      <c r="G200" s="125" t="s">
        <v>186</v>
      </c>
      <c r="H200" s="125" t="s">
        <v>186</v>
      </c>
      <c r="I200" s="125" t="s">
        <v>26</v>
      </c>
      <c r="J200" s="127" t="s">
        <v>186</v>
      </c>
      <c r="K200" s="35"/>
      <c r="L200" s="386">
        <f>L201+L203+L205</f>
        <v>13184.099999999999</v>
      </c>
    </row>
    <row r="201" spans="1:12" s="8" customFormat="1" ht="51">
      <c r="A201" s="138" t="s">
        <v>104</v>
      </c>
      <c r="B201" s="121" t="s">
        <v>149</v>
      </c>
      <c r="C201" s="123" t="s">
        <v>107</v>
      </c>
      <c r="D201" s="122" t="s">
        <v>163</v>
      </c>
      <c r="E201" s="132" t="s">
        <v>14</v>
      </c>
      <c r="F201" s="125" t="s">
        <v>186</v>
      </c>
      <c r="G201" s="125" t="s">
        <v>186</v>
      </c>
      <c r="H201" s="125" t="s">
        <v>186</v>
      </c>
      <c r="I201" s="125" t="s">
        <v>26</v>
      </c>
      <c r="J201" s="127" t="s">
        <v>186</v>
      </c>
      <c r="K201" s="35">
        <v>100</v>
      </c>
      <c r="L201" s="386">
        <f>L202</f>
        <v>5854.1</v>
      </c>
    </row>
    <row r="202" spans="1:12" s="8" customFormat="1" ht="12.75">
      <c r="A202" s="138" t="s">
        <v>177</v>
      </c>
      <c r="B202" s="121" t="s">
        <v>149</v>
      </c>
      <c r="C202" s="123" t="s">
        <v>107</v>
      </c>
      <c r="D202" s="122" t="s">
        <v>163</v>
      </c>
      <c r="E202" s="132" t="s">
        <v>14</v>
      </c>
      <c r="F202" s="125" t="s">
        <v>186</v>
      </c>
      <c r="G202" s="125" t="s">
        <v>186</v>
      </c>
      <c r="H202" s="125" t="s">
        <v>186</v>
      </c>
      <c r="I202" s="125" t="s">
        <v>26</v>
      </c>
      <c r="J202" s="127" t="s">
        <v>186</v>
      </c>
      <c r="K202" s="35" t="s">
        <v>98</v>
      </c>
      <c r="L202" s="386">
        <v>5854.1</v>
      </c>
    </row>
    <row r="203" spans="1:12" s="8" customFormat="1" ht="25.5">
      <c r="A203" s="138" t="s">
        <v>84</v>
      </c>
      <c r="B203" s="121" t="s">
        <v>149</v>
      </c>
      <c r="C203" s="123" t="s">
        <v>107</v>
      </c>
      <c r="D203" s="122" t="s">
        <v>163</v>
      </c>
      <c r="E203" s="132" t="s">
        <v>14</v>
      </c>
      <c r="F203" s="125" t="s">
        <v>186</v>
      </c>
      <c r="G203" s="125" t="s">
        <v>186</v>
      </c>
      <c r="H203" s="125" t="s">
        <v>186</v>
      </c>
      <c r="I203" s="125" t="s">
        <v>26</v>
      </c>
      <c r="J203" s="127" t="s">
        <v>186</v>
      </c>
      <c r="K203" s="35">
        <v>200</v>
      </c>
      <c r="L203" s="386">
        <f>L204</f>
        <v>7116.7</v>
      </c>
    </row>
    <row r="204" spans="1:12" s="8" customFormat="1" ht="25.5">
      <c r="A204" s="138" t="s">
        <v>86</v>
      </c>
      <c r="B204" s="121" t="s">
        <v>149</v>
      </c>
      <c r="C204" s="123" t="s">
        <v>107</v>
      </c>
      <c r="D204" s="122" t="s">
        <v>163</v>
      </c>
      <c r="E204" s="132" t="s">
        <v>14</v>
      </c>
      <c r="F204" s="125" t="s">
        <v>186</v>
      </c>
      <c r="G204" s="125" t="s">
        <v>186</v>
      </c>
      <c r="H204" s="125" t="s">
        <v>186</v>
      </c>
      <c r="I204" s="125" t="s">
        <v>26</v>
      </c>
      <c r="J204" s="127" t="s">
        <v>186</v>
      </c>
      <c r="K204" s="35">
        <v>240</v>
      </c>
      <c r="L204" s="386">
        <v>7116.7</v>
      </c>
    </row>
    <row r="205" spans="1:12" s="8" customFormat="1" ht="12.75">
      <c r="A205" s="138" t="s">
        <v>94</v>
      </c>
      <c r="B205" s="121" t="s">
        <v>149</v>
      </c>
      <c r="C205" s="123" t="s">
        <v>107</v>
      </c>
      <c r="D205" s="122" t="s">
        <v>163</v>
      </c>
      <c r="E205" s="132" t="s">
        <v>14</v>
      </c>
      <c r="F205" s="125" t="s">
        <v>186</v>
      </c>
      <c r="G205" s="125" t="s">
        <v>186</v>
      </c>
      <c r="H205" s="125" t="s">
        <v>186</v>
      </c>
      <c r="I205" s="125" t="s">
        <v>26</v>
      </c>
      <c r="J205" s="127" t="s">
        <v>186</v>
      </c>
      <c r="K205" s="35">
        <v>800</v>
      </c>
      <c r="L205" s="386">
        <f>L206</f>
        <v>213.3</v>
      </c>
    </row>
    <row r="206" spans="1:12" s="8" customFormat="1" ht="12.75">
      <c r="A206" s="138" t="s">
        <v>96</v>
      </c>
      <c r="B206" s="121" t="s">
        <v>149</v>
      </c>
      <c r="C206" s="123" t="s">
        <v>107</v>
      </c>
      <c r="D206" s="122" t="s">
        <v>163</v>
      </c>
      <c r="E206" s="132" t="s">
        <v>14</v>
      </c>
      <c r="F206" s="125" t="s">
        <v>186</v>
      </c>
      <c r="G206" s="125" t="s">
        <v>186</v>
      </c>
      <c r="H206" s="125" t="s">
        <v>186</v>
      </c>
      <c r="I206" s="125" t="s">
        <v>26</v>
      </c>
      <c r="J206" s="127" t="s">
        <v>186</v>
      </c>
      <c r="K206" s="35">
        <v>850</v>
      </c>
      <c r="L206" s="386">
        <v>213.3</v>
      </c>
    </row>
    <row r="207" spans="1:12" s="8" customFormat="1" ht="25.5">
      <c r="A207" s="120" t="s">
        <v>78</v>
      </c>
      <c r="B207" s="121" t="s">
        <v>149</v>
      </c>
      <c r="C207" s="123" t="s">
        <v>107</v>
      </c>
      <c r="D207" s="122" t="s">
        <v>163</v>
      </c>
      <c r="E207" s="132" t="s">
        <v>14</v>
      </c>
      <c r="F207" s="125" t="s">
        <v>186</v>
      </c>
      <c r="G207" s="125" t="s">
        <v>186</v>
      </c>
      <c r="H207" s="125" t="s">
        <v>186</v>
      </c>
      <c r="I207" s="125" t="s">
        <v>29</v>
      </c>
      <c r="J207" s="127" t="s">
        <v>186</v>
      </c>
      <c r="K207" s="35"/>
      <c r="L207" s="386">
        <f>L208+L210</f>
        <v>287</v>
      </c>
    </row>
    <row r="208" spans="1:12" s="8" customFormat="1" ht="25.5">
      <c r="A208" s="138" t="s">
        <v>84</v>
      </c>
      <c r="B208" s="121" t="s">
        <v>149</v>
      </c>
      <c r="C208" s="123" t="s">
        <v>107</v>
      </c>
      <c r="D208" s="122" t="s">
        <v>163</v>
      </c>
      <c r="E208" s="132" t="s">
        <v>14</v>
      </c>
      <c r="F208" s="125" t="s">
        <v>186</v>
      </c>
      <c r="G208" s="125" t="s">
        <v>186</v>
      </c>
      <c r="H208" s="125" t="s">
        <v>186</v>
      </c>
      <c r="I208" s="125" t="s">
        <v>29</v>
      </c>
      <c r="J208" s="127" t="s">
        <v>186</v>
      </c>
      <c r="K208" s="35">
        <v>200</v>
      </c>
      <c r="L208" s="386">
        <f>L209</f>
        <v>252</v>
      </c>
    </row>
    <row r="209" spans="1:12" s="8" customFormat="1" ht="25.5">
      <c r="A209" s="138" t="s">
        <v>86</v>
      </c>
      <c r="B209" s="121" t="s">
        <v>149</v>
      </c>
      <c r="C209" s="123" t="s">
        <v>107</v>
      </c>
      <c r="D209" s="122" t="s">
        <v>163</v>
      </c>
      <c r="E209" s="132" t="s">
        <v>14</v>
      </c>
      <c r="F209" s="125" t="s">
        <v>186</v>
      </c>
      <c r="G209" s="125" t="s">
        <v>186</v>
      </c>
      <c r="H209" s="125" t="s">
        <v>186</v>
      </c>
      <c r="I209" s="125" t="s">
        <v>29</v>
      </c>
      <c r="J209" s="127" t="s">
        <v>186</v>
      </c>
      <c r="K209" s="35">
        <v>240</v>
      </c>
      <c r="L209" s="386">
        <v>252</v>
      </c>
    </row>
    <row r="210" spans="1:12" s="8" customFormat="1" ht="12.75">
      <c r="A210" s="138" t="s">
        <v>94</v>
      </c>
      <c r="B210" s="121" t="s">
        <v>149</v>
      </c>
      <c r="C210" s="123" t="s">
        <v>107</v>
      </c>
      <c r="D210" s="122" t="s">
        <v>163</v>
      </c>
      <c r="E210" s="132" t="s">
        <v>14</v>
      </c>
      <c r="F210" s="125" t="s">
        <v>186</v>
      </c>
      <c r="G210" s="125" t="s">
        <v>186</v>
      </c>
      <c r="H210" s="125" t="s">
        <v>186</v>
      </c>
      <c r="I210" s="125" t="s">
        <v>29</v>
      </c>
      <c r="J210" s="127" t="s">
        <v>186</v>
      </c>
      <c r="K210" s="35" t="s">
        <v>95</v>
      </c>
      <c r="L210" s="386">
        <f>L211</f>
        <v>35</v>
      </c>
    </row>
    <row r="211" spans="1:12" s="8" customFormat="1" ht="12.75">
      <c r="A211" s="138" t="s">
        <v>96</v>
      </c>
      <c r="B211" s="121" t="s">
        <v>149</v>
      </c>
      <c r="C211" s="123" t="s">
        <v>107</v>
      </c>
      <c r="D211" s="122" t="s">
        <v>163</v>
      </c>
      <c r="E211" s="132" t="s">
        <v>14</v>
      </c>
      <c r="F211" s="125" t="s">
        <v>186</v>
      </c>
      <c r="G211" s="125" t="s">
        <v>186</v>
      </c>
      <c r="H211" s="125" t="s">
        <v>186</v>
      </c>
      <c r="I211" s="125" t="s">
        <v>29</v>
      </c>
      <c r="J211" s="127" t="s">
        <v>186</v>
      </c>
      <c r="K211" s="35" t="s">
        <v>97</v>
      </c>
      <c r="L211" s="386">
        <v>35</v>
      </c>
    </row>
    <row r="212" spans="1:12" s="8" customFormat="1" ht="12.75">
      <c r="A212" s="120" t="s">
        <v>79</v>
      </c>
      <c r="B212" s="121" t="s">
        <v>149</v>
      </c>
      <c r="C212" s="123" t="s">
        <v>107</v>
      </c>
      <c r="D212" s="122" t="s">
        <v>163</v>
      </c>
      <c r="E212" s="132" t="s">
        <v>14</v>
      </c>
      <c r="F212" s="125" t="s">
        <v>186</v>
      </c>
      <c r="G212" s="125" t="s">
        <v>186</v>
      </c>
      <c r="H212" s="125" t="s">
        <v>186</v>
      </c>
      <c r="I212" s="125" t="s">
        <v>15</v>
      </c>
      <c r="J212" s="127" t="s">
        <v>186</v>
      </c>
      <c r="K212" s="35"/>
      <c r="L212" s="386">
        <f>L213</f>
        <v>60</v>
      </c>
    </row>
    <row r="213" spans="1:12" s="8" customFormat="1" ht="25.5">
      <c r="A213" s="138" t="s">
        <v>84</v>
      </c>
      <c r="B213" s="121" t="s">
        <v>149</v>
      </c>
      <c r="C213" s="123" t="s">
        <v>107</v>
      </c>
      <c r="D213" s="122" t="s">
        <v>163</v>
      </c>
      <c r="E213" s="132" t="s">
        <v>14</v>
      </c>
      <c r="F213" s="125" t="s">
        <v>186</v>
      </c>
      <c r="G213" s="125" t="s">
        <v>186</v>
      </c>
      <c r="H213" s="125" t="s">
        <v>186</v>
      </c>
      <c r="I213" s="125" t="s">
        <v>15</v>
      </c>
      <c r="J213" s="127" t="s">
        <v>186</v>
      </c>
      <c r="K213" s="35">
        <v>200</v>
      </c>
      <c r="L213" s="386">
        <f>L214</f>
        <v>60</v>
      </c>
    </row>
    <row r="214" spans="1:12" s="8" customFormat="1" ht="25.5">
      <c r="A214" s="138" t="s">
        <v>86</v>
      </c>
      <c r="B214" s="121" t="s">
        <v>149</v>
      </c>
      <c r="C214" s="123" t="s">
        <v>107</v>
      </c>
      <c r="D214" s="122" t="s">
        <v>163</v>
      </c>
      <c r="E214" s="132" t="s">
        <v>14</v>
      </c>
      <c r="F214" s="125" t="s">
        <v>186</v>
      </c>
      <c r="G214" s="125" t="s">
        <v>186</v>
      </c>
      <c r="H214" s="125" t="s">
        <v>186</v>
      </c>
      <c r="I214" s="125" t="s">
        <v>15</v>
      </c>
      <c r="J214" s="127" t="s">
        <v>186</v>
      </c>
      <c r="K214" s="35">
        <v>240</v>
      </c>
      <c r="L214" s="386">
        <v>60</v>
      </c>
    </row>
    <row r="215" spans="1:12" s="8" customFormat="1" ht="12.75">
      <c r="A215" s="120" t="s">
        <v>123</v>
      </c>
      <c r="B215" s="121" t="s">
        <v>149</v>
      </c>
      <c r="C215" s="123" t="s">
        <v>110</v>
      </c>
      <c r="D215" s="122"/>
      <c r="E215" s="132"/>
      <c r="F215" s="125"/>
      <c r="G215" s="125"/>
      <c r="H215" s="125"/>
      <c r="I215" s="125"/>
      <c r="J215" s="127"/>
      <c r="K215" s="35"/>
      <c r="L215" s="386">
        <f>L216</f>
        <v>2000</v>
      </c>
    </row>
    <row r="216" spans="1:12" s="8" customFormat="1" ht="12.75">
      <c r="A216" s="120" t="s">
        <v>266</v>
      </c>
      <c r="B216" s="121" t="s">
        <v>149</v>
      </c>
      <c r="C216" s="145" t="s">
        <v>110</v>
      </c>
      <c r="D216" s="147" t="s">
        <v>126</v>
      </c>
      <c r="E216" s="132"/>
      <c r="F216" s="125"/>
      <c r="G216" s="125"/>
      <c r="H216" s="125"/>
      <c r="I216" s="125"/>
      <c r="J216" s="127"/>
      <c r="K216" s="35"/>
      <c r="L216" s="386">
        <f>L217</f>
        <v>2000</v>
      </c>
    </row>
    <row r="217" spans="1:12" s="8" customFormat="1" ht="25.5">
      <c r="A217" s="138" t="s">
        <v>55</v>
      </c>
      <c r="B217" s="121" t="s">
        <v>149</v>
      </c>
      <c r="C217" s="145" t="s">
        <v>110</v>
      </c>
      <c r="D217" s="147" t="s">
        <v>126</v>
      </c>
      <c r="E217" s="132" t="s">
        <v>41</v>
      </c>
      <c r="F217" s="125" t="s">
        <v>186</v>
      </c>
      <c r="G217" s="125" t="s">
        <v>186</v>
      </c>
      <c r="H217" s="125" t="s">
        <v>186</v>
      </c>
      <c r="I217" s="125" t="s">
        <v>187</v>
      </c>
      <c r="J217" s="127" t="s">
        <v>186</v>
      </c>
      <c r="K217" s="35"/>
      <c r="L217" s="386">
        <f>L218</f>
        <v>2000</v>
      </c>
    </row>
    <row r="218" spans="1:12" s="8" customFormat="1" ht="25.5">
      <c r="A218" s="138" t="s">
        <v>291</v>
      </c>
      <c r="B218" s="121" t="s">
        <v>149</v>
      </c>
      <c r="C218" s="409" t="s">
        <v>110</v>
      </c>
      <c r="D218" s="410" t="s">
        <v>126</v>
      </c>
      <c r="E218" s="411" t="s">
        <v>41</v>
      </c>
      <c r="F218" s="412" t="s">
        <v>186</v>
      </c>
      <c r="G218" s="412" t="s">
        <v>186</v>
      </c>
      <c r="H218" s="412" t="s">
        <v>186</v>
      </c>
      <c r="I218" s="412" t="s">
        <v>292</v>
      </c>
      <c r="J218" s="404" t="s">
        <v>186</v>
      </c>
      <c r="K218" s="408"/>
      <c r="L218" s="386">
        <f>L219</f>
        <v>2000</v>
      </c>
    </row>
    <row r="219" spans="1:12" s="8" customFormat="1" ht="12.75">
      <c r="A219" s="138" t="s">
        <v>140</v>
      </c>
      <c r="B219" s="121" t="s">
        <v>149</v>
      </c>
      <c r="C219" s="409" t="s">
        <v>110</v>
      </c>
      <c r="D219" s="410" t="s">
        <v>126</v>
      </c>
      <c r="E219" s="411" t="s">
        <v>41</v>
      </c>
      <c r="F219" s="412" t="s">
        <v>186</v>
      </c>
      <c r="G219" s="412" t="s">
        <v>186</v>
      </c>
      <c r="H219" s="412" t="s">
        <v>186</v>
      </c>
      <c r="I219" s="412" t="s">
        <v>292</v>
      </c>
      <c r="J219" s="404" t="s">
        <v>186</v>
      </c>
      <c r="K219" s="408" t="s">
        <v>154</v>
      </c>
      <c r="L219" s="386">
        <f>L220</f>
        <v>2000</v>
      </c>
    </row>
    <row r="220" spans="1:12" s="8" customFormat="1" ht="12.75">
      <c r="A220" s="130" t="s">
        <v>101</v>
      </c>
      <c r="B220" s="121" t="s">
        <v>149</v>
      </c>
      <c r="C220" s="409" t="s">
        <v>110</v>
      </c>
      <c r="D220" s="410" t="s">
        <v>126</v>
      </c>
      <c r="E220" s="411" t="s">
        <v>41</v>
      </c>
      <c r="F220" s="412" t="s">
        <v>186</v>
      </c>
      <c r="G220" s="412" t="s">
        <v>186</v>
      </c>
      <c r="H220" s="412" t="s">
        <v>186</v>
      </c>
      <c r="I220" s="412" t="s">
        <v>292</v>
      </c>
      <c r="J220" s="404" t="s">
        <v>186</v>
      </c>
      <c r="K220" s="408" t="s">
        <v>105</v>
      </c>
      <c r="L220" s="386">
        <v>2000</v>
      </c>
    </row>
    <row r="221" spans="1:12" s="8" customFormat="1" ht="12.75">
      <c r="A221" s="120" t="s">
        <v>125</v>
      </c>
      <c r="B221" s="121" t="s">
        <v>149</v>
      </c>
      <c r="C221" s="123" t="s">
        <v>109</v>
      </c>
      <c r="D221" s="122"/>
      <c r="E221" s="122"/>
      <c r="F221" s="133"/>
      <c r="G221" s="125"/>
      <c r="H221" s="125"/>
      <c r="I221" s="133"/>
      <c r="J221" s="127"/>
      <c r="K221" s="177"/>
      <c r="L221" s="389">
        <f>L222+L227+L252</f>
        <v>38797.600000000006</v>
      </c>
    </row>
    <row r="222" spans="1:12" s="8" customFormat="1" ht="12.75">
      <c r="A222" s="120" t="s">
        <v>59</v>
      </c>
      <c r="B222" s="121" t="s">
        <v>149</v>
      </c>
      <c r="C222" s="123" t="s">
        <v>109</v>
      </c>
      <c r="D222" s="122" t="s">
        <v>111</v>
      </c>
      <c r="E222" s="122"/>
      <c r="F222" s="133"/>
      <c r="G222" s="125"/>
      <c r="H222" s="125"/>
      <c r="I222" s="133"/>
      <c r="J222" s="127"/>
      <c r="K222" s="177"/>
      <c r="L222" s="389">
        <f>L223</f>
        <v>1030</v>
      </c>
    </row>
    <row r="223" spans="1:12" s="8" customFormat="1" ht="38.25">
      <c r="A223" s="138" t="s">
        <v>278</v>
      </c>
      <c r="B223" s="121" t="s">
        <v>149</v>
      </c>
      <c r="C223" s="123" t="s">
        <v>109</v>
      </c>
      <c r="D223" s="122" t="s">
        <v>111</v>
      </c>
      <c r="E223" s="132" t="s">
        <v>126</v>
      </c>
      <c r="F223" s="125" t="s">
        <v>186</v>
      </c>
      <c r="G223" s="125" t="s">
        <v>186</v>
      </c>
      <c r="H223" s="125" t="s">
        <v>186</v>
      </c>
      <c r="I223" s="125" t="s">
        <v>187</v>
      </c>
      <c r="J223" s="127" t="s">
        <v>186</v>
      </c>
      <c r="K223" s="35"/>
      <c r="L223" s="386">
        <f>L224</f>
        <v>1030</v>
      </c>
    </row>
    <row r="224" spans="1:12" s="8" customFormat="1" ht="12.75">
      <c r="A224" s="138" t="s">
        <v>189</v>
      </c>
      <c r="B224" s="121" t="s">
        <v>149</v>
      </c>
      <c r="C224" s="123" t="s">
        <v>109</v>
      </c>
      <c r="D224" s="122" t="s">
        <v>111</v>
      </c>
      <c r="E224" s="132" t="s">
        <v>126</v>
      </c>
      <c r="F224" s="125" t="s">
        <v>186</v>
      </c>
      <c r="G224" s="125" t="s">
        <v>186</v>
      </c>
      <c r="H224" s="125" t="s">
        <v>186</v>
      </c>
      <c r="I224" s="125" t="s">
        <v>190</v>
      </c>
      <c r="J224" s="127" t="s">
        <v>186</v>
      </c>
      <c r="K224" s="35"/>
      <c r="L224" s="386">
        <f>L225</f>
        <v>1030</v>
      </c>
    </row>
    <row r="225" spans="1:12" s="8" customFormat="1" ht="21" customHeight="1">
      <c r="A225" s="138" t="s">
        <v>94</v>
      </c>
      <c r="B225" s="121" t="s">
        <v>149</v>
      </c>
      <c r="C225" s="123" t="s">
        <v>109</v>
      </c>
      <c r="D225" s="122" t="s">
        <v>111</v>
      </c>
      <c r="E225" s="179" t="s">
        <v>126</v>
      </c>
      <c r="F225" s="124" t="s">
        <v>186</v>
      </c>
      <c r="G225" s="125" t="s">
        <v>186</v>
      </c>
      <c r="H225" s="125" t="s">
        <v>186</v>
      </c>
      <c r="I225" s="140" t="s">
        <v>190</v>
      </c>
      <c r="J225" s="127" t="s">
        <v>186</v>
      </c>
      <c r="K225" s="128" t="s">
        <v>95</v>
      </c>
      <c r="L225" s="386">
        <f>L226</f>
        <v>1030</v>
      </c>
    </row>
    <row r="226" spans="1:12" s="8" customFormat="1" ht="38.25">
      <c r="A226" s="138" t="s">
        <v>254</v>
      </c>
      <c r="B226" s="121" t="s">
        <v>149</v>
      </c>
      <c r="C226" s="123" t="s">
        <v>109</v>
      </c>
      <c r="D226" s="122" t="s">
        <v>111</v>
      </c>
      <c r="E226" s="179" t="s">
        <v>126</v>
      </c>
      <c r="F226" s="124" t="s">
        <v>186</v>
      </c>
      <c r="G226" s="125" t="s">
        <v>186</v>
      </c>
      <c r="H226" s="125" t="s">
        <v>186</v>
      </c>
      <c r="I226" s="140" t="s">
        <v>190</v>
      </c>
      <c r="J226" s="127" t="s">
        <v>186</v>
      </c>
      <c r="K226" s="128" t="s">
        <v>191</v>
      </c>
      <c r="L226" s="386">
        <v>1030</v>
      </c>
    </row>
    <row r="227" spans="1:12" s="8" customFormat="1" ht="12.75">
      <c r="A227" s="120" t="s">
        <v>170</v>
      </c>
      <c r="B227" s="121" t="s">
        <v>149</v>
      </c>
      <c r="C227" s="123" t="s">
        <v>109</v>
      </c>
      <c r="D227" s="122" t="s">
        <v>124</v>
      </c>
      <c r="E227" s="122"/>
      <c r="F227" s="133"/>
      <c r="G227" s="125"/>
      <c r="H227" s="125"/>
      <c r="I227" s="133"/>
      <c r="J227" s="176"/>
      <c r="K227" s="177"/>
      <c r="L227" s="389">
        <f>L232+L248+L228</f>
        <v>36899.600000000006</v>
      </c>
    </row>
    <row r="228" spans="1:12" s="8" customFormat="1" ht="51">
      <c r="A228" s="149" t="s">
        <v>17</v>
      </c>
      <c r="B228" s="121" t="s">
        <v>149</v>
      </c>
      <c r="C228" s="123" t="s">
        <v>109</v>
      </c>
      <c r="D228" s="122" t="s">
        <v>124</v>
      </c>
      <c r="E228" s="179" t="s">
        <v>109</v>
      </c>
      <c r="F228" s="133" t="s">
        <v>186</v>
      </c>
      <c r="G228" s="125" t="s">
        <v>186</v>
      </c>
      <c r="H228" s="125" t="s">
        <v>186</v>
      </c>
      <c r="I228" s="125" t="s">
        <v>187</v>
      </c>
      <c r="J228" s="127" t="s">
        <v>186</v>
      </c>
      <c r="K228" s="177"/>
      <c r="L228" s="389">
        <f>L229</f>
        <v>5150</v>
      </c>
    </row>
    <row r="229" spans="1:12" s="8" customFormat="1" ht="25.5">
      <c r="A229" s="144" t="s">
        <v>245</v>
      </c>
      <c r="B229" s="121" t="s">
        <v>149</v>
      </c>
      <c r="C229" s="123" t="s">
        <v>109</v>
      </c>
      <c r="D229" s="122" t="s">
        <v>124</v>
      </c>
      <c r="E229" s="132" t="s">
        <v>109</v>
      </c>
      <c r="F229" s="133" t="s">
        <v>186</v>
      </c>
      <c r="G229" s="125" t="s">
        <v>186</v>
      </c>
      <c r="H229" s="125" t="s">
        <v>186</v>
      </c>
      <c r="I229" s="125" t="s">
        <v>244</v>
      </c>
      <c r="J229" s="127" t="s">
        <v>186</v>
      </c>
      <c r="K229" s="35"/>
      <c r="L229" s="389">
        <f>L230</f>
        <v>5150</v>
      </c>
    </row>
    <row r="230" spans="1:12" s="8" customFormat="1" ht="25.5">
      <c r="A230" s="120" t="s">
        <v>264</v>
      </c>
      <c r="B230" s="121" t="s">
        <v>149</v>
      </c>
      <c r="C230" s="123" t="s">
        <v>109</v>
      </c>
      <c r="D230" s="122" t="s">
        <v>124</v>
      </c>
      <c r="E230" s="132" t="s">
        <v>109</v>
      </c>
      <c r="F230" s="125" t="s">
        <v>186</v>
      </c>
      <c r="G230" s="125" t="s">
        <v>186</v>
      </c>
      <c r="H230" s="125" t="s">
        <v>186</v>
      </c>
      <c r="I230" s="125" t="s">
        <v>244</v>
      </c>
      <c r="J230" s="127" t="s">
        <v>186</v>
      </c>
      <c r="K230" s="35" t="s">
        <v>221</v>
      </c>
      <c r="L230" s="389">
        <f>L231</f>
        <v>5150</v>
      </c>
    </row>
    <row r="231" spans="1:12" s="8" customFormat="1" ht="12.75">
      <c r="A231" s="130" t="s">
        <v>223</v>
      </c>
      <c r="B231" s="121" t="s">
        <v>149</v>
      </c>
      <c r="C231" s="123" t="s">
        <v>109</v>
      </c>
      <c r="D231" s="122" t="s">
        <v>124</v>
      </c>
      <c r="E231" s="132" t="s">
        <v>109</v>
      </c>
      <c r="F231" s="124" t="s">
        <v>186</v>
      </c>
      <c r="G231" s="125" t="s">
        <v>186</v>
      </c>
      <c r="H231" s="125" t="s">
        <v>186</v>
      </c>
      <c r="I231" s="125" t="s">
        <v>244</v>
      </c>
      <c r="J231" s="127" t="s">
        <v>186</v>
      </c>
      <c r="K231" s="35" t="s">
        <v>222</v>
      </c>
      <c r="L231" s="389">
        <v>5150</v>
      </c>
    </row>
    <row r="232" spans="1:12" s="8" customFormat="1" ht="54" customHeight="1">
      <c r="A232" s="149" t="s">
        <v>338</v>
      </c>
      <c r="B232" s="121" t="s">
        <v>149</v>
      </c>
      <c r="C232" s="123" t="s">
        <v>109</v>
      </c>
      <c r="D232" s="122" t="s">
        <v>124</v>
      </c>
      <c r="E232" s="174" t="s">
        <v>134</v>
      </c>
      <c r="F232" s="150" t="s">
        <v>186</v>
      </c>
      <c r="G232" s="125" t="s">
        <v>186</v>
      </c>
      <c r="H232" s="125" t="s">
        <v>186</v>
      </c>
      <c r="I232" s="150" t="s">
        <v>187</v>
      </c>
      <c r="J232" s="127" t="s">
        <v>186</v>
      </c>
      <c r="K232" s="175"/>
      <c r="L232" s="386">
        <f>L236+L233+L239+L242+L245</f>
        <v>31735.9</v>
      </c>
    </row>
    <row r="233" spans="1:12" s="8" customFormat="1" ht="94.5" customHeight="1">
      <c r="A233" s="149" t="s">
        <v>309</v>
      </c>
      <c r="B233" s="121" t="s">
        <v>149</v>
      </c>
      <c r="C233" s="123" t="s">
        <v>109</v>
      </c>
      <c r="D233" s="122" t="s">
        <v>124</v>
      </c>
      <c r="E233" s="174" t="s">
        <v>134</v>
      </c>
      <c r="F233" s="150" t="s">
        <v>186</v>
      </c>
      <c r="G233" s="125" t="s">
        <v>186</v>
      </c>
      <c r="H233" s="125" t="s">
        <v>186</v>
      </c>
      <c r="I233" s="150" t="s">
        <v>220</v>
      </c>
      <c r="J233" s="127" t="s">
        <v>308</v>
      </c>
      <c r="K233" s="175"/>
      <c r="L233" s="386">
        <f>L234</f>
        <v>4687.3</v>
      </c>
    </row>
    <row r="234" spans="1:12" s="8" customFormat="1" ht="25.5">
      <c r="A234" s="138" t="s">
        <v>84</v>
      </c>
      <c r="B234" s="121" t="s">
        <v>149</v>
      </c>
      <c r="C234" s="123" t="s">
        <v>109</v>
      </c>
      <c r="D234" s="122" t="s">
        <v>124</v>
      </c>
      <c r="E234" s="174" t="s">
        <v>134</v>
      </c>
      <c r="F234" s="150" t="s">
        <v>186</v>
      </c>
      <c r="G234" s="125" t="s">
        <v>186</v>
      </c>
      <c r="H234" s="125" t="s">
        <v>186</v>
      </c>
      <c r="I234" s="150" t="s">
        <v>220</v>
      </c>
      <c r="J234" s="127" t="s">
        <v>308</v>
      </c>
      <c r="K234" s="172" t="s">
        <v>85</v>
      </c>
      <c r="L234" s="386">
        <f>L235</f>
        <v>4687.3</v>
      </c>
    </row>
    <row r="235" spans="1:12" s="8" customFormat="1" ht="25.5">
      <c r="A235" s="138" t="s">
        <v>86</v>
      </c>
      <c r="B235" s="121" t="s">
        <v>149</v>
      </c>
      <c r="C235" s="123" t="s">
        <v>109</v>
      </c>
      <c r="D235" s="122" t="s">
        <v>124</v>
      </c>
      <c r="E235" s="174" t="s">
        <v>134</v>
      </c>
      <c r="F235" s="150" t="s">
        <v>186</v>
      </c>
      <c r="G235" s="125" t="s">
        <v>186</v>
      </c>
      <c r="H235" s="125" t="s">
        <v>186</v>
      </c>
      <c r="I235" s="150" t="s">
        <v>220</v>
      </c>
      <c r="J235" s="127" t="s">
        <v>308</v>
      </c>
      <c r="K235" s="172" t="s">
        <v>87</v>
      </c>
      <c r="L235" s="386">
        <v>4687.3</v>
      </c>
    </row>
    <row r="236" spans="1:12" s="8" customFormat="1" ht="58.5" customHeight="1">
      <c r="A236" s="138" t="s">
        <v>193</v>
      </c>
      <c r="B236" s="121" t="s">
        <v>149</v>
      </c>
      <c r="C236" s="123" t="s">
        <v>109</v>
      </c>
      <c r="D236" s="122" t="s">
        <v>124</v>
      </c>
      <c r="E236" s="132" t="s">
        <v>134</v>
      </c>
      <c r="F236" s="125" t="s">
        <v>186</v>
      </c>
      <c r="G236" s="125" t="s">
        <v>186</v>
      </c>
      <c r="H236" s="125" t="s">
        <v>186</v>
      </c>
      <c r="I236" s="125" t="s">
        <v>194</v>
      </c>
      <c r="J236" s="127" t="s">
        <v>186</v>
      </c>
      <c r="K236" s="35"/>
      <c r="L236" s="386">
        <f>L237</f>
        <v>1791.9</v>
      </c>
    </row>
    <row r="237" spans="1:12" s="8" customFormat="1" ht="25.5">
      <c r="A237" s="138" t="s">
        <v>84</v>
      </c>
      <c r="B237" s="121" t="s">
        <v>149</v>
      </c>
      <c r="C237" s="123" t="s">
        <v>109</v>
      </c>
      <c r="D237" s="122" t="s">
        <v>124</v>
      </c>
      <c r="E237" s="132" t="s">
        <v>134</v>
      </c>
      <c r="F237" s="125" t="s">
        <v>186</v>
      </c>
      <c r="G237" s="125" t="s">
        <v>186</v>
      </c>
      <c r="H237" s="125" t="s">
        <v>186</v>
      </c>
      <c r="I237" s="125" t="s">
        <v>194</v>
      </c>
      <c r="J237" s="127" t="s">
        <v>186</v>
      </c>
      <c r="K237" s="35" t="s">
        <v>85</v>
      </c>
      <c r="L237" s="386">
        <f>L238</f>
        <v>1791.9</v>
      </c>
    </row>
    <row r="238" spans="1:12" s="8" customFormat="1" ht="25.5">
      <c r="A238" s="138" t="s">
        <v>86</v>
      </c>
      <c r="B238" s="121" t="s">
        <v>149</v>
      </c>
      <c r="C238" s="123" t="s">
        <v>109</v>
      </c>
      <c r="D238" s="122" t="s">
        <v>124</v>
      </c>
      <c r="E238" s="132" t="s">
        <v>134</v>
      </c>
      <c r="F238" s="125" t="s">
        <v>186</v>
      </c>
      <c r="G238" s="125" t="s">
        <v>186</v>
      </c>
      <c r="H238" s="125" t="s">
        <v>186</v>
      </c>
      <c r="I238" s="125" t="s">
        <v>194</v>
      </c>
      <c r="J238" s="127" t="s">
        <v>186</v>
      </c>
      <c r="K238" s="35" t="s">
        <v>87</v>
      </c>
      <c r="L238" s="386">
        <v>1791.9</v>
      </c>
    </row>
    <row r="239" spans="1:12" s="8" customFormat="1" ht="69.75" customHeight="1">
      <c r="A239" s="200" t="s">
        <v>267</v>
      </c>
      <c r="B239" s="121" t="s">
        <v>149</v>
      </c>
      <c r="C239" s="123" t="s">
        <v>109</v>
      </c>
      <c r="D239" s="122" t="s">
        <v>124</v>
      </c>
      <c r="E239" s="171" t="s">
        <v>134</v>
      </c>
      <c r="F239" s="147" t="s">
        <v>186</v>
      </c>
      <c r="G239" s="125" t="s">
        <v>186</v>
      </c>
      <c r="H239" s="125" t="s">
        <v>186</v>
      </c>
      <c r="I239" s="147" t="s">
        <v>268</v>
      </c>
      <c r="J239" s="127" t="s">
        <v>308</v>
      </c>
      <c r="K239" s="172"/>
      <c r="L239" s="385">
        <f>L240</f>
        <v>7328.7</v>
      </c>
    </row>
    <row r="240" spans="1:12" s="8" customFormat="1" ht="12.75">
      <c r="A240" s="130" t="s">
        <v>140</v>
      </c>
      <c r="B240" s="121" t="s">
        <v>149</v>
      </c>
      <c r="C240" s="123" t="s">
        <v>109</v>
      </c>
      <c r="D240" s="122" t="s">
        <v>124</v>
      </c>
      <c r="E240" s="171" t="s">
        <v>134</v>
      </c>
      <c r="F240" s="147" t="s">
        <v>186</v>
      </c>
      <c r="G240" s="125" t="s">
        <v>186</v>
      </c>
      <c r="H240" s="125" t="s">
        <v>186</v>
      </c>
      <c r="I240" s="147" t="s">
        <v>268</v>
      </c>
      <c r="J240" s="127" t="s">
        <v>308</v>
      </c>
      <c r="K240" s="172" t="s">
        <v>154</v>
      </c>
      <c r="L240" s="385">
        <f>L241</f>
        <v>7328.7</v>
      </c>
    </row>
    <row r="241" spans="1:12" s="8" customFormat="1" ht="12.75">
      <c r="A241" s="130" t="s">
        <v>155</v>
      </c>
      <c r="B241" s="121" t="s">
        <v>149</v>
      </c>
      <c r="C241" s="123" t="s">
        <v>109</v>
      </c>
      <c r="D241" s="122" t="s">
        <v>124</v>
      </c>
      <c r="E241" s="171" t="s">
        <v>134</v>
      </c>
      <c r="F241" s="147" t="s">
        <v>186</v>
      </c>
      <c r="G241" s="125" t="s">
        <v>186</v>
      </c>
      <c r="H241" s="125" t="s">
        <v>186</v>
      </c>
      <c r="I241" s="147" t="s">
        <v>268</v>
      </c>
      <c r="J241" s="127" t="s">
        <v>308</v>
      </c>
      <c r="K241" s="172" t="s">
        <v>195</v>
      </c>
      <c r="L241" s="385">
        <v>7328.7</v>
      </c>
    </row>
    <row r="242" spans="1:12" s="8" customFormat="1" ht="51">
      <c r="A242" s="138" t="s">
        <v>313</v>
      </c>
      <c r="B242" s="121" t="s">
        <v>149</v>
      </c>
      <c r="C242" s="123" t="s">
        <v>109</v>
      </c>
      <c r="D242" s="122" t="s">
        <v>124</v>
      </c>
      <c r="E242" s="132" t="s">
        <v>134</v>
      </c>
      <c r="F242" s="125" t="s">
        <v>186</v>
      </c>
      <c r="G242" s="125" t="s">
        <v>186</v>
      </c>
      <c r="H242" s="125" t="s">
        <v>186</v>
      </c>
      <c r="I242" s="125" t="s">
        <v>312</v>
      </c>
      <c r="J242" s="127" t="s">
        <v>308</v>
      </c>
      <c r="K242" s="35"/>
      <c r="L242" s="385">
        <f>L243</f>
        <v>11719.9</v>
      </c>
    </row>
    <row r="243" spans="1:12" s="8" customFormat="1" ht="25.5">
      <c r="A243" s="138" t="s">
        <v>84</v>
      </c>
      <c r="B243" s="121" t="s">
        <v>149</v>
      </c>
      <c r="C243" s="123" t="s">
        <v>109</v>
      </c>
      <c r="D243" s="122" t="s">
        <v>124</v>
      </c>
      <c r="E243" s="132" t="s">
        <v>134</v>
      </c>
      <c r="F243" s="125" t="s">
        <v>186</v>
      </c>
      <c r="G243" s="125" t="s">
        <v>186</v>
      </c>
      <c r="H243" s="125" t="s">
        <v>186</v>
      </c>
      <c r="I243" s="125" t="s">
        <v>312</v>
      </c>
      <c r="J243" s="127" t="s">
        <v>308</v>
      </c>
      <c r="K243" s="35" t="s">
        <v>85</v>
      </c>
      <c r="L243" s="385">
        <f>L244</f>
        <v>11719.9</v>
      </c>
    </row>
    <row r="244" spans="1:12" s="8" customFormat="1" ht="25.5">
      <c r="A244" s="138" t="s">
        <v>86</v>
      </c>
      <c r="B244" s="121" t="s">
        <v>149</v>
      </c>
      <c r="C244" s="123" t="s">
        <v>109</v>
      </c>
      <c r="D244" s="122" t="s">
        <v>124</v>
      </c>
      <c r="E244" s="132" t="s">
        <v>134</v>
      </c>
      <c r="F244" s="125" t="s">
        <v>186</v>
      </c>
      <c r="G244" s="125" t="s">
        <v>186</v>
      </c>
      <c r="H244" s="125" t="s">
        <v>186</v>
      </c>
      <c r="I244" s="125" t="s">
        <v>312</v>
      </c>
      <c r="J244" s="127" t="s">
        <v>308</v>
      </c>
      <c r="K244" s="35" t="s">
        <v>87</v>
      </c>
      <c r="L244" s="385">
        <v>11719.9</v>
      </c>
    </row>
    <row r="245" spans="1:12" s="8" customFormat="1" ht="51">
      <c r="A245" s="138" t="s">
        <v>314</v>
      </c>
      <c r="B245" s="121" t="s">
        <v>149</v>
      </c>
      <c r="C245" s="123" t="s">
        <v>109</v>
      </c>
      <c r="D245" s="122" t="s">
        <v>124</v>
      </c>
      <c r="E245" s="132" t="s">
        <v>134</v>
      </c>
      <c r="F245" s="125" t="s">
        <v>186</v>
      </c>
      <c r="G245" s="125" t="s">
        <v>186</v>
      </c>
      <c r="H245" s="125" t="s">
        <v>186</v>
      </c>
      <c r="I245" s="125" t="s">
        <v>315</v>
      </c>
      <c r="J245" s="127" t="s">
        <v>186</v>
      </c>
      <c r="K245" s="35"/>
      <c r="L245" s="385">
        <f>L246</f>
        <v>6208.1</v>
      </c>
    </row>
    <row r="246" spans="1:12" s="8" customFormat="1" ht="12.75">
      <c r="A246" s="130" t="s">
        <v>140</v>
      </c>
      <c r="B246" s="121" t="s">
        <v>149</v>
      </c>
      <c r="C246" s="123" t="s">
        <v>109</v>
      </c>
      <c r="D246" s="122" t="s">
        <v>124</v>
      </c>
      <c r="E246" s="171" t="s">
        <v>134</v>
      </c>
      <c r="F246" s="147" t="s">
        <v>186</v>
      </c>
      <c r="G246" s="125" t="s">
        <v>186</v>
      </c>
      <c r="H246" s="125" t="s">
        <v>186</v>
      </c>
      <c r="I246" s="147" t="s">
        <v>315</v>
      </c>
      <c r="J246" s="127" t="s">
        <v>186</v>
      </c>
      <c r="K246" s="172" t="s">
        <v>154</v>
      </c>
      <c r="L246" s="385">
        <f>L247</f>
        <v>6208.1</v>
      </c>
    </row>
    <row r="247" spans="1:12" s="8" customFormat="1" ht="12.75">
      <c r="A247" s="130" t="s">
        <v>155</v>
      </c>
      <c r="B247" s="121" t="s">
        <v>149</v>
      </c>
      <c r="C247" s="123" t="s">
        <v>109</v>
      </c>
      <c r="D247" s="122" t="s">
        <v>124</v>
      </c>
      <c r="E247" s="171" t="s">
        <v>134</v>
      </c>
      <c r="F247" s="147" t="s">
        <v>186</v>
      </c>
      <c r="G247" s="125" t="s">
        <v>186</v>
      </c>
      <c r="H247" s="125" t="s">
        <v>186</v>
      </c>
      <c r="I247" s="147" t="s">
        <v>315</v>
      </c>
      <c r="J247" s="127" t="s">
        <v>186</v>
      </c>
      <c r="K247" s="172" t="s">
        <v>195</v>
      </c>
      <c r="L247" s="385">
        <v>6208.1</v>
      </c>
    </row>
    <row r="248" spans="1:12" s="8" customFormat="1" ht="16.5" customHeight="1">
      <c r="A248" s="130" t="s">
        <v>231</v>
      </c>
      <c r="B248" s="121" t="s">
        <v>149</v>
      </c>
      <c r="C248" s="123" t="s">
        <v>109</v>
      </c>
      <c r="D248" s="122" t="s">
        <v>124</v>
      </c>
      <c r="E248" s="171" t="s">
        <v>230</v>
      </c>
      <c r="F248" s="147" t="s">
        <v>186</v>
      </c>
      <c r="G248" s="125" t="s">
        <v>186</v>
      </c>
      <c r="H248" s="125" t="s">
        <v>186</v>
      </c>
      <c r="I248" s="147" t="s">
        <v>187</v>
      </c>
      <c r="J248" s="127" t="s">
        <v>186</v>
      </c>
      <c r="K248" s="172"/>
      <c r="L248" s="385">
        <f>L249</f>
        <v>13.7</v>
      </c>
    </row>
    <row r="249" spans="1:12" s="8" customFormat="1" ht="12.75">
      <c r="A249" s="130" t="s">
        <v>288</v>
      </c>
      <c r="B249" s="121" t="s">
        <v>149</v>
      </c>
      <c r="C249" s="123" t="s">
        <v>109</v>
      </c>
      <c r="D249" s="122" t="s">
        <v>124</v>
      </c>
      <c r="E249" s="171" t="s">
        <v>230</v>
      </c>
      <c r="F249" s="147" t="s">
        <v>186</v>
      </c>
      <c r="G249" s="125" t="s">
        <v>186</v>
      </c>
      <c r="H249" s="125" t="s">
        <v>186</v>
      </c>
      <c r="I249" s="147" t="s">
        <v>287</v>
      </c>
      <c r="J249" s="127" t="s">
        <v>186</v>
      </c>
      <c r="K249" s="172"/>
      <c r="L249" s="385">
        <f>L250</f>
        <v>13.7</v>
      </c>
    </row>
    <row r="250" spans="1:12" s="8" customFormat="1" ht="12.75">
      <c r="A250" s="138" t="s">
        <v>94</v>
      </c>
      <c r="B250" s="121" t="s">
        <v>149</v>
      </c>
      <c r="C250" s="123" t="s">
        <v>109</v>
      </c>
      <c r="D250" s="122" t="s">
        <v>124</v>
      </c>
      <c r="E250" s="171" t="s">
        <v>230</v>
      </c>
      <c r="F250" s="147" t="s">
        <v>186</v>
      </c>
      <c r="G250" s="125" t="s">
        <v>186</v>
      </c>
      <c r="H250" s="125" t="s">
        <v>186</v>
      </c>
      <c r="I250" s="147" t="s">
        <v>287</v>
      </c>
      <c r="J250" s="127" t="s">
        <v>186</v>
      </c>
      <c r="K250" s="172" t="s">
        <v>95</v>
      </c>
      <c r="L250" s="385">
        <f>L251</f>
        <v>13.7</v>
      </c>
    </row>
    <row r="251" spans="1:12" s="8" customFormat="1" ht="12.75">
      <c r="A251" s="138" t="s">
        <v>96</v>
      </c>
      <c r="B251" s="121" t="s">
        <v>149</v>
      </c>
      <c r="C251" s="123" t="s">
        <v>109</v>
      </c>
      <c r="D251" s="122" t="s">
        <v>124</v>
      </c>
      <c r="E251" s="171" t="s">
        <v>230</v>
      </c>
      <c r="F251" s="147" t="s">
        <v>186</v>
      </c>
      <c r="G251" s="125" t="s">
        <v>186</v>
      </c>
      <c r="H251" s="125" t="s">
        <v>186</v>
      </c>
      <c r="I251" s="147" t="s">
        <v>287</v>
      </c>
      <c r="J251" s="127" t="s">
        <v>186</v>
      </c>
      <c r="K251" s="172" t="s">
        <v>97</v>
      </c>
      <c r="L251" s="385">
        <v>13.7</v>
      </c>
    </row>
    <row r="252" spans="1:12" s="8" customFormat="1" ht="12.75">
      <c r="A252" s="120" t="s">
        <v>133</v>
      </c>
      <c r="B252" s="121" t="s">
        <v>149</v>
      </c>
      <c r="C252" s="123" t="s">
        <v>109</v>
      </c>
      <c r="D252" s="122" t="s">
        <v>139</v>
      </c>
      <c r="E252" s="122"/>
      <c r="F252" s="133"/>
      <c r="G252" s="125"/>
      <c r="H252" s="125"/>
      <c r="I252" s="133"/>
      <c r="J252" s="127"/>
      <c r="K252" s="177"/>
      <c r="L252" s="389">
        <f>L261+L257+L253</f>
        <v>868</v>
      </c>
    </row>
    <row r="253" spans="1:12" s="8" customFormat="1" ht="51">
      <c r="A253" s="149" t="s">
        <v>17</v>
      </c>
      <c r="B253" s="121" t="s">
        <v>149</v>
      </c>
      <c r="C253" s="123" t="s">
        <v>109</v>
      </c>
      <c r="D253" s="122" t="s">
        <v>139</v>
      </c>
      <c r="E253" s="179" t="s">
        <v>109</v>
      </c>
      <c r="F253" s="133" t="s">
        <v>186</v>
      </c>
      <c r="G253" s="125" t="s">
        <v>186</v>
      </c>
      <c r="H253" s="125" t="s">
        <v>186</v>
      </c>
      <c r="I253" s="125" t="s">
        <v>187</v>
      </c>
      <c r="J253" s="127" t="s">
        <v>186</v>
      </c>
      <c r="K253" s="35"/>
      <c r="L253" s="389">
        <f>L254</f>
        <v>345</v>
      </c>
    </row>
    <row r="254" spans="1:12" s="8" customFormat="1" ht="12.75">
      <c r="A254" s="138" t="s">
        <v>135</v>
      </c>
      <c r="B254" s="121" t="s">
        <v>149</v>
      </c>
      <c r="C254" s="123" t="s">
        <v>109</v>
      </c>
      <c r="D254" s="122" t="s">
        <v>139</v>
      </c>
      <c r="E254" s="132" t="s">
        <v>109</v>
      </c>
      <c r="F254" s="133" t="s">
        <v>186</v>
      </c>
      <c r="G254" s="125" t="s">
        <v>186</v>
      </c>
      <c r="H254" s="125" t="s">
        <v>186</v>
      </c>
      <c r="I254" s="125" t="s">
        <v>192</v>
      </c>
      <c r="J254" s="127" t="s">
        <v>186</v>
      </c>
      <c r="K254" s="35"/>
      <c r="L254" s="389">
        <f>L255</f>
        <v>345</v>
      </c>
    </row>
    <row r="255" spans="1:12" s="8" customFormat="1" ht="25.5">
      <c r="A255" s="138" t="s">
        <v>84</v>
      </c>
      <c r="B255" s="121" t="s">
        <v>149</v>
      </c>
      <c r="C255" s="123" t="s">
        <v>109</v>
      </c>
      <c r="D255" s="122" t="s">
        <v>139</v>
      </c>
      <c r="E255" s="132" t="s">
        <v>109</v>
      </c>
      <c r="F255" s="133" t="s">
        <v>186</v>
      </c>
      <c r="G255" s="125" t="s">
        <v>186</v>
      </c>
      <c r="H255" s="125" t="s">
        <v>186</v>
      </c>
      <c r="I255" s="125" t="s">
        <v>192</v>
      </c>
      <c r="J255" s="127" t="s">
        <v>186</v>
      </c>
      <c r="K255" s="35" t="s">
        <v>85</v>
      </c>
      <c r="L255" s="389">
        <f>L256</f>
        <v>345</v>
      </c>
    </row>
    <row r="256" spans="1:12" s="8" customFormat="1" ht="25.5">
      <c r="A256" s="138" t="s">
        <v>86</v>
      </c>
      <c r="B256" s="121" t="s">
        <v>149</v>
      </c>
      <c r="C256" s="123" t="s">
        <v>109</v>
      </c>
      <c r="D256" s="122" t="s">
        <v>139</v>
      </c>
      <c r="E256" s="132" t="s">
        <v>109</v>
      </c>
      <c r="F256" s="133" t="s">
        <v>186</v>
      </c>
      <c r="G256" s="125" t="s">
        <v>186</v>
      </c>
      <c r="H256" s="125" t="s">
        <v>186</v>
      </c>
      <c r="I256" s="125" t="s">
        <v>192</v>
      </c>
      <c r="J256" s="127" t="s">
        <v>186</v>
      </c>
      <c r="K256" s="35" t="s">
        <v>87</v>
      </c>
      <c r="L256" s="389">
        <v>345</v>
      </c>
    </row>
    <row r="257" spans="1:12" s="8" customFormat="1" ht="38.25">
      <c r="A257" s="130" t="s">
        <v>290</v>
      </c>
      <c r="B257" s="121" t="s">
        <v>149</v>
      </c>
      <c r="C257" s="123" t="s">
        <v>109</v>
      </c>
      <c r="D257" s="123" t="s">
        <v>139</v>
      </c>
      <c r="E257" s="171" t="s">
        <v>139</v>
      </c>
      <c r="F257" s="147" t="s">
        <v>186</v>
      </c>
      <c r="G257" s="125" t="s">
        <v>186</v>
      </c>
      <c r="H257" s="125" t="s">
        <v>186</v>
      </c>
      <c r="I257" s="147" t="s">
        <v>187</v>
      </c>
      <c r="J257" s="127" t="s">
        <v>186</v>
      </c>
      <c r="K257" s="172"/>
      <c r="L257" s="385">
        <f>L258</f>
        <v>131</v>
      </c>
    </row>
    <row r="258" spans="1:12" s="8" customFormat="1" ht="12.75">
      <c r="A258" s="130" t="s">
        <v>0</v>
      </c>
      <c r="B258" s="121" t="s">
        <v>149</v>
      </c>
      <c r="C258" s="123" t="s">
        <v>109</v>
      </c>
      <c r="D258" s="123" t="s">
        <v>139</v>
      </c>
      <c r="E258" s="171" t="s">
        <v>139</v>
      </c>
      <c r="F258" s="147" t="s">
        <v>186</v>
      </c>
      <c r="G258" s="125" t="s">
        <v>186</v>
      </c>
      <c r="H258" s="125" t="s">
        <v>186</v>
      </c>
      <c r="I258" s="147" t="s">
        <v>1</v>
      </c>
      <c r="J258" s="127" t="s">
        <v>186</v>
      </c>
      <c r="K258" s="172"/>
      <c r="L258" s="385">
        <f>L259</f>
        <v>131</v>
      </c>
    </row>
    <row r="259" spans="1:12" s="8" customFormat="1" ht="25.5">
      <c r="A259" s="130" t="s">
        <v>174</v>
      </c>
      <c r="B259" s="121" t="s">
        <v>149</v>
      </c>
      <c r="C259" s="123" t="s">
        <v>109</v>
      </c>
      <c r="D259" s="123" t="s">
        <v>139</v>
      </c>
      <c r="E259" s="171" t="s">
        <v>139</v>
      </c>
      <c r="F259" s="147" t="s">
        <v>186</v>
      </c>
      <c r="G259" s="125" t="s">
        <v>186</v>
      </c>
      <c r="H259" s="125" t="s">
        <v>186</v>
      </c>
      <c r="I259" s="147" t="s">
        <v>1</v>
      </c>
      <c r="J259" s="127" t="s">
        <v>186</v>
      </c>
      <c r="K259" s="172" t="s">
        <v>85</v>
      </c>
      <c r="L259" s="385">
        <f>L260</f>
        <v>131</v>
      </c>
    </row>
    <row r="260" spans="1:12" s="8" customFormat="1" ht="25.5">
      <c r="A260" s="130" t="s">
        <v>86</v>
      </c>
      <c r="B260" s="121" t="s">
        <v>149</v>
      </c>
      <c r="C260" s="123" t="s">
        <v>109</v>
      </c>
      <c r="D260" s="123" t="s">
        <v>139</v>
      </c>
      <c r="E260" s="171" t="s">
        <v>139</v>
      </c>
      <c r="F260" s="147" t="s">
        <v>186</v>
      </c>
      <c r="G260" s="125" t="s">
        <v>186</v>
      </c>
      <c r="H260" s="125" t="s">
        <v>186</v>
      </c>
      <c r="I260" s="147" t="s">
        <v>1</v>
      </c>
      <c r="J260" s="127" t="s">
        <v>186</v>
      </c>
      <c r="K260" s="172" t="s">
        <v>87</v>
      </c>
      <c r="L260" s="385">
        <v>131</v>
      </c>
    </row>
    <row r="261" spans="1:12" s="8" customFormat="1" ht="34.5" customHeight="1">
      <c r="A261" s="120" t="s">
        <v>293</v>
      </c>
      <c r="B261" s="121" t="s">
        <v>149</v>
      </c>
      <c r="C261" s="123" t="s">
        <v>109</v>
      </c>
      <c r="D261" s="122" t="s">
        <v>139</v>
      </c>
      <c r="E261" s="171" t="s">
        <v>286</v>
      </c>
      <c r="F261" s="147" t="s">
        <v>186</v>
      </c>
      <c r="G261" s="125" t="s">
        <v>186</v>
      </c>
      <c r="H261" s="125" t="s">
        <v>186</v>
      </c>
      <c r="I261" s="147" t="s">
        <v>187</v>
      </c>
      <c r="J261" s="127" t="s">
        <v>186</v>
      </c>
      <c r="K261" s="172"/>
      <c r="L261" s="385">
        <f>L262</f>
        <v>392</v>
      </c>
    </row>
    <row r="262" spans="1:12" s="8" customFormat="1" ht="24" customHeight="1">
      <c r="A262" s="130" t="s">
        <v>289</v>
      </c>
      <c r="B262" s="121" t="s">
        <v>149</v>
      </c>
      <c r="C262" s="123" t="s">
        <v>109</v>
      </c>
      <c r="D262" s="122" t="s">
        <v>139</v>
      </c>
      <c r="E262" s="171" t="s">
        <v>286</v>
      </c>
      <c r="F262" s="147" t="s">
        <v>186</v>
      </c>
      <c r="G262" s="125" t="s">
        <v>186</v>
      </c>
      <c r="H262" s="125" t="s">
        <v>186</v>
      </c>
      <c r="I262" s="147" t="s">
        <v>238</v>
      </c>
      <c r="J262" s="127" t="s">
        <v>186</v>
      </c>
      <c r="K262" s="172"/>
      <c r="L262" s="385">
        <f>L263</f>
        <v>392</v>
      </c>
    </row>
    <row r="263" spans="1:12" s="8" customFormat="1" ht="12.75">
      <c r="A263" s="138" t="s">
        <v>94</v>
      </c>
      <c r="B263" s="121" t="s">
        <v>149</v>
      </c>
      <c r="C263" s="123" t="s">
        <v>109</v>
      </c>
      <c r="D263" s="122" t="s">
        <v>139</v>
      </c>
      <c r="E263" s="171" t="s">
        <v>286</v>
      </c>
      <c r="F263" s="147" t="s">
        <v>186</v>
      </c>
      <c r="G263" s="125" t="s">
        <v>186</v>
      </c>
      <c r="H263" s="125" t="s">
        <v>186</v>
      </c>
      <c r="I263" s="147" t="s">
        <v>238</v>
      </c>
      <c r="J263" s="127" t="s">
        <v>186</v>
      </c>
      <c r="K263" s="172" t="s">
        <v>95</v>
      </c>
      <c r="L263" s="385">
        <f>L264</f>
        <v>392</v>
      </c>
    </row>
    <row r="264" spans="1:12" s="8" customFormat="1" ht="51" customHeight="1">
      <c r="A264" s="138" t="s">
        <v>254</v>
      </c>
      <c r="B264" s="121" t="s">
        <v>149</v>
      </c>
      <c r="C264" s="123" t="s">
        <v>109</v>
      </c>
      <c r="D264" s="122" t="s">
        <v>139</v>
      </c>
      <c r="E264" s="171" t="s">
        <v>286</v>
      </c>
      <c r="F264" s="147" t="s">
        <v>186</v>
      </c>
      <c r="G264" s="125" t="s">
        <v>186</v>
      </c>
      <c r="H264" s="125" t="s">
        <v>186</v>
      </c>
      <c r="I264" s="147" t="s">
        <v>238</v>
      </c>
      <c r="J264" s="127" t="s">
        <v>186</v>
      </c>
      <c r="K264" s="172" t="s">
        <v>191</v>
      </c>
      <c r="L264" s="385">
        <v>392</v>
      </c>
    </row>
    <row r="265" spans="1:12" s="8" customFormat="1" ht="12.75">
      <c r="A265" s="169" t="s">
        <v>115</v>
      </c>
      <c r="B265" s="121" t="s">
        <v>149</v>
      </c>
      <c r="C265" s="123" t="s">
        <v>111</v>
      </c>
      <c r="D265" s="122"/>
      <c r="E265" s="122"/>
      <c r="F265" s="133"/>
      <c r="G265" s="125"/>
      <c r="H265" s="125"/>
      <c r="I265" s="133"/>
      <c r="J265" s="176"/>
      <c r="K265" s="177"/>
      <c r="L265" s="389">
        <f>L266</f>
        <v>9125</v>
      </c>
    </row>
    <row r="266" spans="1:12" s="8" customFormat="1" ht="12.75">
      <c r="A266" s="169" t="s">
        <v>127</v>
      </c>
      <c r="B266" s="121" t="s">
        <v>149</v>
      </c>
      <c r="C266" s="123" t="s">
        <v>111</v>
      </c>
      <c r="D266" s="122" t="s">
        <v>114</v>
      </c>
      <c r="E266" s="122"/>
      <c r="F266" s="133"/>
      <c r="G266" s="125"/>
      <c r="H266" s="125"/>
      <c r="I266" s="133"/>
      <c r="J266" s="127"/>
      <c r="K266" s="177"/>
      <c r="L266" s="389">
        <f>L267</f>
        <v>9125</v>
      </c>
    </row>
    <row r="267" spans="1:12" s="8" customFormat="1" ht="51">
      <c r="A267" s="149" t="s">
        <v>17</v>
      </c>
      <c r="B267" s="121" t="s">
        <v>149</v>
      </c>
      <c r="C267" s="123" t="s">
        <v>111</v>
      </c>
      <c r="D267" s="122" t="s">
        <v>114</v>
      </c>
      <c r="E267" s="179" t="s">
        <v>109</v>
      </c>
      <c r="F267" s="133" t="s">
        <v>186</v>
      </c>
      <c r="G267" s="125" t="s">
        <v>186</v>
      </c>
      <c r="H267" s="125" t="s">
        <v>186</v>
      </c>
      <c r="I267" s="125" t="s">
        <v>187</v>
      </c>
      <c r="J267" s="127" t="s">
        <v>186</v>
      </c>
      <c r="K267" s="35"/>
      <c r="L267" s="389">
        <f>L268</f>
        <v>9125</v>
      </c>
    </row>
    <row r="268" spans="1:12" s="8" customFormat="1" ht="25.5">
      <c r="A268" s="144" t="s">
        <v>245</v>
      </c>
      <c r="B268" s="121" t="s">
        <v>149</v>
      </c>
      <c r="C268" s="123" t="s">
        <v>111</v>
      </c>
      <c r="D268" s="122" t="s">
        <v>114</v>
      </c>
      <c r="E268" s="132" t="s">
        <v>109</v>
      </c>
      <c r="F268" s="133" t="s">
        <v>186</v>
      </c>
      <c r="G268" s="125" t="s">
        <v>186</v>
      </c>
      <c r="H268" s="125" t="s">
        <v>186</v>
      </c>
      <c r="I268" s="125" t="s">
        <v>244</v>
      </c>
      <c r="J268" s="127" t="s">
        <v>186</v>
      </c>
      <c r="K268" s="35"/>
      <c r="L268" s="389">
        <f>L269</f>
        <v>9125</v>
      </c>
    </row>
    <row r="269" spans="1:12" s="8" customFormat="1" ht="25.5">
      <c r="A269" s="120" t="s">
        <v>264</v>
      </c>
      <c r="B269" s="121" t="s">
        <v>149</v>
      </c>
      <c r="C269" s="123" t="s">
        <v>111</v>
      </c>
      <c r="D269" s="122" t="s">
        <v>114</v>
      </c>
      <c r="E269" s="132" t="s">
        <v>109</v>
      </c>
      <c r="F269" s="125" t="s">
        <v>186</v>
      </c>
      <c r="G269" s="125" t="s">
        <v>186</v>
      </c>
      <c r="H269" s="125" t="s">
        <v>186</v>
      </c>
      <c r="I269" s="125" t="s">
        <v>244</v>
      </c>
      <c r="J269" s="127" t="s">
        <v>186</v>
      </c>
      <c r="K269" s="35" t="s">
        <v>221</v>
      </c>
      <c r="L269" s="389">
        <f>L270</f>
        <v>9125</v>
      </c>
    </row>
    <row r="270" spans="1:12" s="8" customFormat="1" ht="12.75">
      <c r="A270" s="130" t="s">
        <v>223</v>
      </c>
      <c r="B270" s="121" t="s">
        <v>149</v>
      </c>
      <c r="C270" s="123" t="s">
        <v>111</v>
      </c>
      <c r="D270" s="122" t="s">
        <v>114</v>
      </c>
      <c r="E270" s="132" t="s">
        <v>109</v>
      </c>
      <c r="F270" s="124" t="s">
        <v>186</v>
      </c>
      <c r="G270" s="125" t="s">
        <v>186</v>
      </c>
      <c r="H270" s="125" t="s">
        <v>186</v>
      </c>
      <c r="I270" s="125" t="s">
        <v>244</v>
      </c>
      <c r="J270" s="127" t="s">
        <v>186</v>
      </c>
      <c r="K270" s="35" t="s">
        <v>222</v>
      </c>
      <c r="L270" s="389">
        <f>9125</f>
        <v>9125</v>
      </c>
    </row>
    <row r="271" spans="1:12" s="8" customFormat="1" ht="12.75">
      <c r="A271" s="120" t="s">
        <v>116</v>
      </c>
      <c r="B271" s="121" t="s">
        <v>149</v>
      </c>
      <c r="C271" s="123" t="s">
        <v>112</v>
      </c>
      <c r="D271" s="122"/>
      <c r="E271" s="122"/>
      <c r="F271" s="133"/>
      <c r="G271" s="125"/>
      <c r="H271" s="125"/>
      <c r="I271" s="133"/>
      <c r="J271" s="176"/>
      <c r="K271" s="35"/>
      <c r="L271" s="386">
        <f>L287+L302+L277+L282+L272</f>
        <v>135000.6</v>
      </c>
    </row>
    <row r="272" spans="1:12" s="8" customFormat="1" ht="12.75">
      <c r="A272" s="120" t="s">
        <v>205</v>
      </c>
      <c r="B272" s="121" t="s">
        <v>149</v>
      </c>
      <c r="C272" s="123" t="s">
        <v>112</v>
      </c>
      <c r="D272" s="122" t="s">
        <v>107</v>
      </c>
      <c r="E272" s="122"/>
      <c r="F272" s="133"/>
      <c r="G272" s="125"/>
      <c r="H272" s="125"/>
      <c r="I272" s="133"/>
      <c r="J272" s="176"/>
      <c r="K272" s="35"/>
      <c r="L272" s="386">
        <f>L273</f>
        <v>134181.7</v>
      </c>
    </row>
    <row r="273" spans="1:12" s="8" customFormat="1" ht="40.5" customHeight="1">
      <c r="A273" s="138" t="s">
        <v>331</v>
      </c>
      <c r="B273" s="121" t="s">
        <v>149</v>
      </c>
      <c r="C273" s="123" t="s">
        <v>112</v>
      </c>
      <c r="D273" s="122" t="s">
        <v>107</v>
      </c>
      <c r="E273" s="122" t="s">
        <v>8</v>
      </c>
      <c r="F273" s="133" t="s">
        <v>186</v>
      </c>
      <c r="G273" s="125" t="s">
        <v>186</v>
      </c>
      <c r="H273" s="125" t="s">
        <v>186</v>
      </c>
      <c r="I273" s="133" t="s">
        <v>187</v>
      </c>
      <c r="J273" s="176" t="s">
        <v>186</v>
      </c>
      <c r="K273" s="177"/>
      <c r="L273" s="386">
        <f>L274</f>
        <v>134181.7</v>
      </c>
    </row>
    <row r="274" spans="1:12" s="8" customFormat="1" ht="53.25" customHeight="1">
      <c r="A274" s="120" t="s">
        <v>340</v>
      </c>
      <c r="B274" s="121" t="s">
        <v>149</v>
      </c>
      <c r="C274" s="123" t="s">
        <v>112</v>
      </c>
      <c r="D274" s="122" t="s">
        <v>107</v>
      </c>
      <c r="E274" s="132" t="s">
        <v>8</v>
      </c>
      <c r="F274" s="124" t="s">
        <v>186</v>
      </c>
      <c r="G274" s="125" t="s">
        <v>186</v>
      </c>
      <c r="H274" s="125" t="s">
        <v>186</v>
      </c>
      <c r="I274" s="140" t="s">
        <v>341</v>
      </c>
      <c r="J274" s="127" t="s">
        <v>186</v>
      </c>
      <c r="K274" s="128"/>
      <c r="L274" s="386">
        <f>L275</f>
        <v>134181.7</v>
      </c>
    </row>
    <row r="275" spans="1:12" s="8" customFormat="1" ht="30.75" customHeight="1">
      <c r="A275" s="120" t="s">
        <v>264</v>
      </c>
      <c r="B275" s="121" t="s">
        <v>149</v>
      </c>
      <c r="C275" s="123" t="s">
        <v>112</v>
      </c>
      <c r="D275" s="122" t="s">
        <v>107</v>
      </c>
      <c r="E275" s="132" t="s">
        <v>8</v>
      </c>
      <c r="F275" s="124" t="s">
        <v>186</v>
      </c>
      <c r="G275" s="125" t="s">
        <v>186</v>
      </c>
      <c r="H275" s="125" t="s">
        <v>186</v>
      </c>
      <c r="I275" s="140" t="s">
        <v>341</v>
      </c>
      <c r="J275" s="127" t="s">
        <v>186</v>
      </c>
      <c r="K275" s="128" t="s">
        <v>221</v>
      </c>
      <c r="L275" s="386">
        <f>L276</f>
        <v>134181.7</v>
      </c>
    </row>
    <row r="276" spans="1:12" s="8" customFormat="1" ht="24.75" customHeight="1">
      <c r="A276" s="130" t="s">
        <v>223</v>
      </c>
      <c r="B276" s="121" t="s">
        <v>149</v>
      </c>
      <c r="C276" s="123" t="s">
        <v>112</v>
      </c>
      <c r="D276" s="122" t="s">
        <v>107</v>
      </c>
      <c r="E276" s="132" t="s">
        <v>8</v>
      </c>
      <c r="F276" s="124" t="s">
        <v>186</v>
      </c>
      <c r="G276" s="125" t="s">
        <v>186</v>
      </c>
      <c r="H276" s="125" t="s">
        <v>186</v>
      </c>
      <c r="I276" s="140" t="s">
        <v>341</v>
      </c>
      <c r="J276" s="127" t="s">
        <v>186</v>
      </c>
      <c r="K276" s="128" t="s">
        <v>222</v>
      </c>
      <c r="L276" s="386">
        <f>127472.6+6709.1</f>
        <v>134181.7</v>
      </c>
    </row>
    <row r="277" spans="1:12" s="8" customFormat="1" ht="12.75">
      <c r="A277" s="120" t="s">
        <v>128</v>
      </c>
      <c r="B277" s="121" t="s">
        <v>149</v>
      </c>
      <c r="C277" s="123" t="s">
        <v>112</v>
      </c>
      <c r="D277" s="122" t="s">
        <v>114</v>
      </c>
      <c r="E277" s="122"/>
      <c r="F277" s="133"/>
      <c r="G277" s="125"/>
      <c r="H277" s="125"/>
      <c r="I277" s="133"/>
      <c r="J277" s="176"/>
      <c r="K277" s="35"/>
      <c r="L277" s="386">
        <f>L280</f>
        <v>257.3</v>
      </c>
    </row>
    <row r="278" spans="1:12" s="8" customFormat="1" ht="38.25">
      <c r="A278" s="138" t="s">
        <v>331</v>
      </c>
      <c r="B278" s="121" t="s">
        <v>149</v>
      </c>
      <c r="C278" s="123" t="s">
        <v>112</v>
      </c>
      <c r="D278" s="122" t="s">
        <v>114</v>
      </c>
      <c r="E278" s="122" t="s">
        <v>8</v>
      </c>
      <c r="F278" s="133" t="s">
        <v>186</v>
      </c>
      <c r="G278" s="125" t="s">
        <v>186</v>
      </c>
      <c r="H278" s="125" t="s">
        <v>186</v>
      </c>
      <c r="I278" s="133" t="s">
        <v>187</v>
      </c>
      <c r="J278" s="176" t="s">
        <v>186</v>
      </c>
      <c r="K278" s="35"/>
      <c r="L278" s="386">
        <f>L279</f>
        <v>257.3</v>
      </c>
    </row>
    <row r="279" spans="1:12" s="8" customFormat="1" ht="12.75">
      <c r="A279" s="138" t="s">
        <v>179</v>
      </c>
      <c r="B279" s="121" t="s">
        <v>149</v>
      </c>
      <c r="C279" s="123" t="s">
        <v>112</v>
      </c>
      <c r="D279" s="122" t="s">
        <v>114</v>
      </c>
      <c r="E279" s="132" t="s">
        <v>8</v>
      </c>
      <c r="F279" s="124" t="s">
        <v>186</v>
      </c>
      <c r="G279" s="125" t="s">
        <v>186</v>
      </c>
      <c r="H279" s="125" t="s">
        <v>186</v>
      </c>
      <c r="I279" s="125" t="s">
        <v>7</v>
      </c>
      <c r="J279" s="127" t="s">
        <v>186</v>
      </c>
      <c r="K279" s="128"/>
      <c r="L279" s="386">
        <f>L280</f>
        <v>257.3</v>
      </c>
    </row>
    <row r="280" spans="1:12" s="8" customFormat="1" ht="12.75">
      <c r="A280" s="138" t="s">
        <v>94</v>
      </c>
      <c r="B280" s="121" t="s">
        <v>149</v>
      </c>
      <c r="C280" s="123" t="s">
        <v>112</v>
      </c>
      <c r="D280" s="122" t="s">
        <v>114</v>
      </c>
      <c r="E280" s="132" t="s">
        <v>8</v>
      </c>
      <c r="F280" s="124" t="s">
        <v>186</v>
      </c>
      <c r="G280" s="125" t="s">
        <v>186</v>
      </c>
      <c r="H280" s="125" t="s">
        <v>186</v>
      </c>
      <c r="I280" s="125" t="s">
        <v>7</v>
      </c>
      <c r="J280" s="127" t="s">
        <v>186</v>
      </c>
      <c r="K280" s="128" t="s">
        <v>95</v>
      </c>
      <c r="L280" s="386">
        <f>L281</f>
        <v>257.3</v>
      </c>
    </row>
    <row r="281" spans="1:12" s="8" customFormat="1" ht="12.75">
      <c r="A281" s="138" t="s">
        <v>96</v>
      </c>
      <c r="B281" s="121" t="s">
        <v>149</v>
      </c>
      <c r="C281" s="123" t="s">
        <v>112</v>
      </c>
      <c r="D281" s="122" t="s">
        <v>114</v>
      </c>
      <c r="E281" s="132" t="s">
        <v>8</v>
      </c>
      <c r="F281" s="124" t="s">
        <v>186</v>
      </c>
      <c r="G281" s="125" t="s">
        <v>186</v>
      </c>
      <c r="H281" s="125" t="s">
        <v>186</v>
      </c>
      <c r="I281" s="125" t="s">
        <v>7</v>
      </c>
      <c r="J281" s="127" t="s">
        <v>186</v>
      </c>
      <c r="K281" s="128" t="s">
        <v>97</v>
      </c>
      <c r="L281" s="386">
        <v>257.3</v>
      </c>
    </row>
    <row r="282" spans="1:12" s="8" customFormat="1" ht="25.5">
      <c r="A282" s="138" t="s">
        <v>282</v>
      </c>
      <c r="B282" s="121" t="s">
        <v>149</v>
      </c>
      <c r="C282" s="123" t="s">
        <v>112</v>
      </c>
      <c r="D282" s="122" t="s">
        <v>111</v>
      </c>
      <c r="E282" s="179"/>
      <c r="F282" s="124"/>
      <c r="G282" s="125"/>
      <c r="H282" s="125"/>
      <c r="I282" s="140"/>
      <c r="J282" s="127"/>
      <c r="K282" s="128"/>
      <c r="L282" s="385">
        <f>L283</f>
        <v>38.3</v>
      </c>
    </row>
    <row r="283" spans="1:12" s="8" customFormat="1" ht="25.5">
      <c r="A283" s="138" t="s">
        <v>50</v>
      </c>
      <c r="B283" s="121" t="s">
        <v>149</v>
      </c>
      <c r="C283" s="123" t="s">
        <v>112</v>
      </c>
      <c r="D283" s="122" t="s">
        <v>111</v>
      </c>
      <c r="E283" s="132" t="s">
        <v>12</v>
      </c>
      <c r="F283" s="125" t="s">
        <v>186</v>
      </c>
      <c r="G283" s="125" t="s">
        <v>186</v>
      </c>
      <c r="H283" s="125" t="s">
        <v>186</v>
      </c>
      <c r="I283" s="125" t="s">
        <v>187</v>
      </c>
      <c r="J283" s="127" t="s">
        <v>186</v>
      </c>
      <c r="K283" s="35"/>
      <c r="L283" s="385">
        <f>L284</f>
        <v>38.3</v>
      </c>
    </row>
    <row r="284" spans="1:12" s="8" customFormat="1" ht="25.5">
      <c r="A284" s="146" t="s">
        <v>47</v>
      </c>
      <c r="B284" s="121" t="s">
        <v>149</v>
      </c>
      <c r="C284" s="123" t="s">
        <v>112</v>
      </c>
      <c r="D284" s="122" t="s">
        <v>111</v>
      </c>
      <c r="E284" s="132" t="s">
        <v>12</v>
      </c>
      <c r="F284" s="125" t="s">
        <v>186</v>
      </c>
      <c r="G284" s="125" t="s">
        <v>186</v>
      </c>
      <c r="H284" s="125" t="s">
        <v>186</v>
      </c>
      <c r="I284" s="125" t="s">
        <v>43</v>
      </c>
      <c r="J284" s="127" t="s">
        <v>186</v>
      </c>
      <c r="K284" s="35"/>
      <c r="L284" s="385">
        <f>L285</f>
        <v>38.3</v>
      </c>
    </row>
    <row r="285" spans="1:12" s="8" customFormat="1" ht="25.5">
      <c r="A285" s="138" t="s">
        <v>84</v>
      </c>
      <c r="B285" s="121" t="s">
        <v>149</v>
      </c>
      <c r="C285" s="123" t="s">
        <v>112</v>
      </c>
      <c r="D285" s="122" t="s">
        <v>111</v>
      </c>
      <c r="E285" s="132" t="s">
        <v>12</v>
      </c>
      <c r="F285" s="125" t="s">
        <v>186</v>
      </c>
      <c r="G285" s="125" t="s">
        <v>186</v>
      </c>
      <c r="H285" s="125" t="s">
        <v>186</v>
      </c>
      <c r="I285" s="125" t="s">
        <v>43</v>
      </c>
      <c r="J285" s="127" t="s">
        <v>186</v>
      </c>
      <c r="K285" s="35" t="s">
        <v>85</v>
      </c>
      <c r="L285" s="385">
        <f>L286</f>
        <v>38.3</v>
      </c>
    </row>
    <row r="286" spans="1:12" s="8" customFormat="1" ht="25.5">
      <c r="A286" s="138" t="s">
        <v>86</v>
      </c>
      <c r="B286" s="121" t="s">
        <v>149</v>
      </c>
      <c r="C286" s="123" t="s">
        <v>112</v>
      </c>
      <c r="D286" s="122" t="s">
        <v>111</v>
      </c>
      <c r="E286" s="132" t="s">
        <v>12</v>
      </c>
      <c r="F286" s="125" t="s">
        <v>186</v>
      </c>
      <c r="G286" s="125" t="s">
        <v>186</v>
      </c>
      <c r="H286" s="125" t="s">
        <v>186</v>
      </c>
      <c r="I286" s="125" t="s">
        <v>43</v>
      </c>
      <c r="J286" s="127" t="s">
        <v>186</v>
      </c>
      <c r="K286" s="35" t="s">
        <v>87</v>
      </c>
      <c r="L286" s="385">
        <v>38.3</v>
      </c>
    </row>
    <row r="287" spans="1:12" s="9" customFormat="1" ht="12.75">
      <c r="A287" s="120" t="s">
        <v>249</v>
      </c>
      <c r="B287" s="201">
        <v>331</v>
      </c>
      <c r="C287" s="145" t="s">
        <v>112</v>
      </c>
      <c r="D287" s="171" t="s">
        <v>112</v>
      </c>
      <c r="E287" s="171"/>
      <c r="F287" s="147"/>
      <c r="G287" s="125"/>
      <c r="H287" s="125"/>
      <c r="I287" s="147"/>
      <c r="J287" s="170"/>
      <c r="K287" s="172"/>
      <c r="L287" s="385">
        <f>L288+L297</f>
        <v>383.3</v>
      </c>
    </row>
    <row r="288" spans="1:12" s="9" customFormat="1" ht="21.75" customHeight="1">
      <c r="A288" s="149" t="s">
        <v>334</v>
      </c>
      <c r="B288" s="201">
        <v>331</v>
      </c>
      <c r="C288" s="145" t="s">
        <v>112</v>
      </c>
      <c r="D288" s="171" t="s">
        <v>112</v>
      </c>
      <c r="E288" s="174" t="s">
        <v>108</v>
      </c>
      <c r="F288" s="150" t="s">
        <v>186</v>
      </c>
      <c r="G288" s="125" t="s">
        <v>186</v>
      </c>
      <c r="H288" s="125" t="s">
        <v>186</v>
      </c>
      <c r="I288" s="150" t="s">
        <v>187</v>
      </c>
      <c r="J288" s="127" t="s">
        <v>186</v>
      </c>
      <c r="K288" s="175"/>
      <c r="L288" s="386">
        <f>L289</f>
        <v>303.3</v>
      </c>
    </row>
    <row r="289" spans="1:12" s="9" customFormat="1" ht="12.75">
      <c r="A289" s="120" t="s">
        <v>24</v>
      </c>
      <c r="B289" s="201">
        <v>331</v>
      </c>
      <c r="C289" s="145" t="s">
        <v>112</v>
      </c>
      <c r="D289" s="171" t="s">
        <v>112</v>
      </c>
      <c r="E289" s="132" t="s">
        <v>108</v>
      </c>
      <c r="F289" s="125" t="s">
        <v>186</v>
      </c>
      <c r="G289" s="125" t="s">
        <v>186</v>
      </c>
      <c r="H289" s="125" t="s">
        <v>186</v>
      </c>
      <c r="I289" s="125" t="s">
        <v>27</v>
      </c>
      <c r="J289" s="127" t="s">
        <v>186</v>
      </c>
      <c r="K289" s="35"/>
      <c r="L289" s="386">
        <f>L290+L292+L294</f>
        <v>303.3</v>
      </c>
    </row>
    <row r="290" spans="1:12" s="9" customFormat="1" ht="25.5">
      <c r="A290" s="138" t="s">
        <v>84</v>
      </c>
      <c r="B290" s="201">
        <v>331</v>
      </c>
      <c r="C290" s="145" t="s">
        <v>112</v>
      </c>
      <c r="D290" s="171" t="s">
        <v>112</v>
      </c>
      <c r="E290" s="132" t="s">
        <v>108</v>
      </c>
      <c r="F290" s="125" t="s">
        <v>186</v>
      </c>
      <c r="G290" s="125" t="s">
        <v>186</v>
      </c>
      <c r="H290" s="125" t="s">
        <v>186</v>
      </c>
      <c r="I290" s="125" t="s">
        <v>27</v>
      </c>
      <c r="J290" s="127" t="s">
        <v>186</v>
      </c>
      <c r="K290" s="35" t="s">
        <v>85</v>
      </c>
      <c r="L290" s="386">
        <f>L291</f>
        <v>203.3</v>
      </c>
    </row>
    <row r="291" spans="1:12" s="9" customFormat="1" ht="25.5">
      <c r="A291" s="138" t="s">
        <v>86</v>
      </c>
      <c r="B291" s="201">
        <v>331</v>
      </c>
      <c r="C291" s="145" t="s">
        <v>112</v>
      </c>
      <c r="D291" s="171" t="s">
        <v>112</v>
      </c>
      <c r="E291" s="132" t="s">
        <v>108</v>
      </c>
      <c r="F291" s="125" t="s">
        <v>186</v>
      </c>
      <c r="G291" s="125" t="s">
        <v>186</v>
      </c>
      <c r="H291" s="125" t="s">
        <v>186</v>
      </c>
      <c r="I291" s="125" t="s">
        <v>27</v>
      </c>
      <c r="J291" s="127" t="s">
        <v>186</v>
      </c>
      <c r="K291" s="35" t="s">
        <v>87</v>
      </c>
      <c r="L291" s="386">
        <v>203.3</v>
      </c>
    </row>
    <row r="292" spans="1:12" s="9" customFormat="1" ht="15" customHeight="1">
      <c r="A292" s="202" t="s">
        <v>208</v>
      </c>
      <c r="B292" s="201">
        <v>331</v>
      </c>
      <c r="C292" s="145" t="s">
        <v>112</v>
      </c>
      <c r="D292" s="171" t="s">
        <v>112</v>
      </c>
      <c r="E292" s="132" t="s">
        <v>108</v>
      </c>
      <c r="F292" s="125" t="s">
        <v>186</v>
      </c>
      <c r="G292" s="125" t="s">
        <v>186</v>
      </c>
      <c r="H292" s="125" t="s">
        <v>186</v>
      </c>
      <c r="I292" s="125" t="s">
        <v>27</v>
      </c>
      <c r="J292" s="127" t="s">
        <v>186</v>
      </c>
      <c r="K292" s="172" t="s">
        <v>89</v>
      </c>
      <c r="L292" s="386">
        <f>L293</f>
        <v>10</v>
      </c>
    </row>
    <row r="293" spans="1:12" s="9" customFormat="1" ht="12.75">
      <c r="A293" s="138" t="s">
        <v>209</v>
      </c>
      <c r="B293" s="201">
        <v>331</v>
      </c>
      <c r="C293" s="145" t="s">
        <v>112</v>
      </c>
      <c r="D293" s="171" t="s">
        <v>112</v>
      </c>
      <c r="E293" s="132" t="s">
        <v>108</v>
      </c>
      <c r="F293" s="125" t="s">
        <v>186</v>
      </c>
      <c r="G293" s="125" t="s">
        <v>186</v>
      </c>
      <c r="H293" s="125" t="s">
        <v>186</v>
      </c>
      <c r="I293" s="125" t="s">
        <v>27</v>
      </c>
      <c r="J293" s="127" t="s">
        <v>186</v>
      </c>
      <c r="K293" s="172" t="s">
        <v>207</v>
      </c>
      <c r="L293" s="386">
        <v>10</v>
      </c>
    </row>
    <row r="294" spans="1:12" s="9" customFormat="1" ht="33.75" customHeight="1">
      <c r="A294" s="138" t="s">
        <v>34</v>
      </c>
      <c r="B294" s="201">
        <v>331</v>
      </c>
      <c r="C294" s="145" t="s">
        <v>112</v>
      </c>
      <c r="D294" s="171" t="s">
        <v>112</v>
      </c>
      <c r="E294" s="132" t="s">
        <v>108</v>
      </c>
      <c r="F294" s="125" t="s">
        <v>186</v>
      </c>
      <c r="G294" s="125" t="s">
        <v>186</v>
      </c>
      <c r="H294" s="125" t="s">
        <v>186</v>
      </c>
      <c r="I294" s="125" t="s">
        <v>27</v>
      </c>
      <c r="J294" s="127" t="s">
        <v>186</v>
      </c>
      <c r="K294" s="35" t="s">
        <v>202</v>
      </c>
      <c r="L294" s="386">
        <f>L295+L296</f>
        <v>90</v>
      </c>
    </row>
    <row r="295" spans="1:12" s="9" customFormat="1" ht="20.25" customHeight="1">
      <c r="A295" s="138" t="s">
        <v>35</v>
      </c>
      <c r="B295" s="201">
        <v>331</v>
      </c>
      <c r="C295" s="145" t="s">
        <v>112</v>
      </c>
      <c r="D295" s="171" t="s">
        <v>112</v>
      </c>
      <c r="E295" s="132" t="s">
        <v>108</v>
      </c>
      <c r="F295" s="125" t="s">
        <v>186</v>
      </c>
      <c r="G295" s="125" t="s">
        <v>186</v>
      </c>
      <c r="H295" s="125" t="s">
        <v>186</v>
      </c>
      <c r="I295" s="125" t="s">
        <v>27</v>
      </c>
      <c r="J295" s="127" t="s">
        <v>186</v>
      </c>
      <c r="K295" s="35" t="s">
        <v>36</v>
      </c>
      <c r="L295" s="386">
        <v>45</v>
      </c>
    </row>
    <row r="296" spans="1:12" s="9" customFormat="1" ht="38.25" customHeight="1">
      <c r="A296" s="203" t="s">
        <v>322</v>
      </c>
      <c r="B296" s="201">
        <v>331</v>
      </c>
      <c r="C296" s="145" t="s">
        <v>112</v>
      </c>
      <c r="D296" s="171" t="s">
        <v>112</v>
      </c>
      <c r="E296" s="132" t="s">
        <v>108</v>
      </c>
      <c r="F296" s="125" t="s">
        <v>186</v>
      </c>
      <c r="G296" s="125" t="s">
        <v>186</v>
      </c>
      <c r="H296" s="125" t="s">
        <v>186</v>
      </c>
      <c r="I296" s="125" t="s">
        <v>27</v>
      </c>
      <c r="J296" s="127" t="s">
        <v>186</v>
      </c>
      <c r="K296" s="35" t="s">
        <v>214</v>
      </c>
      <c r="L296" s="386">
        <v>45</v>
      </c>
    </row>
    <row r="297" spans="1:12" s="9" customFormat="1" ht="38.25">
      <c r="A297" s="149" t="s">
        <v>332</v>
      </c>
      <c r="B297" s="201">
        <v>331</v>
      </c>
      <c r="C297" s="145" t="s">
        <v>112</v>
      </c>
      <c r="D297" s="171" t="s">
        <v>112</v>
      </c>
      <c r="E297" s="174" t="s">
        <v>112</v>
      </c>
      <c r="F297" s="150" t="s">
        <v>186</v>
      </c>
      <c r="G297" s="125" t="s">
        <v>186</v>
      </c>
      <c r="H297" s="125" t="s">
        <v>186</v>
      </c>
      <c r="I297" s="150" t="s">
        <v>187</v>
      </c>
      <c r="J297" s="127" t="s">
        <v>186</v>
      </c>
      <c r="K297" s="175"/>
      <c r="L297" s="386">
        <f>L298</f>
        <v>80</v>
      </c>
    </row>
    <row r="298" spans="1:12" s="9" customFormat="1" ht="25.5">
      <c r="A298" s="130" t="s">
        <v>333</v>
      </c>
      <c r="B298" s="201">
        <v>331</v>
      </c>
      <c r="C298" s="145" t="s">
        <v>112</v>
      </c>
      <c r="D298" s="171" t="s">
        <v>112</v>
      </c>
      <c r="E298" s="171" t="s">
        <v>112</v>
      </c>
      <c r="F298" s="147" t="s">
        <v>184</v>
      </c>
      <c r="G298" s="125" t="s">
        <v>186</v>
      </c>
      <c r="H298" s="125" t="s">
        <v>186</v>
      </c>
      <c r="I298" s="147" t="s">
        <v>187</v>
      </c>
      <c r="J298" s="127" t="s">
        <v>186</v>
      </c>
      <c r="K298" s="172"/>
      <c r="L298" s="385">
        <f>L299</f>
        <v>80</v>
      </c>
    </row>
    <row r="299" spans="1:12" s="9" customFormat="1" ht="12.75">
      <c r="A299" s="130" t="s">
        <v>24</v>
      </c>
      <c r="B299" s="201">
        <v>331</v>
      </c>
      <c r="C299" s="145" t="s">
        <v>112</v>
      </c>
      <c r="D299" s="171" t="s">
        <v>112</v>
      </c>
      <c r="E299" s="171" t="s">
        <v>112</v>
      </c>
      <c r="F299" s="147" t="s">
        <v>184</v>
      </c>
      <c r="G299" s="125" t="s">
        <v>186</v>
      </c>
      <c r="H299" s="125" t="s">
        <v>186</v>
      </c>
      <c r="I299" s="147" t="s">
        <v>27</v>
      </c>
      <c r="J299" s="127" t="s">
        <v>186</v>
      </c>
      <c r="K299" s="172"/>
      <c r="L299" s="385">
        <f>L300</f>
        <v>80</v>
      </c>
    </row>
    <row r="300" spans="1:12" s="75" customFormat="1" ht="25.5">
      <c r="A300" s="138" t="s">
        <v>34</v>
      </c>
      <c r="B300" s="201">
        <v>331</v>
      </c>
      <c r="C300" s="145" t="s">
        <v>112</v>
      </c>
      <c r="D300" s="171" t="s">
        <v>112</v>
      </c>
      <c r="E300" s="171" t="s">
        <v>112</v>
      </c>
      <c r="F300" s="147" t="s">
        <v>184</v>
      </c>
      <c r="G300" s="125" t="s">
        <v>186</v>
      </c>
      <c r="H300" s="125" t="s">
        <v>186</v>
      </c>
      <c r="I300" s="147" t="s">
        <v>27</v>
      </c>
      <c r="J300" s="127" t="s">
        <v>186</v>
      </c>
      <c r="K300" s="172" t="s">
        <v>202</v>
      </c>
      <c r="L300" s="385">
        <f>L301</f>
        <v>80</v>
      </c>
    </row>
    <row r="301" spans="1:12" s="7" customFormat="1" ht="12.75">
      <c r="A301" s="138" t="s">
        <v>35</v>
      </c>
      <c r="B301" s="201">
        <v>331</v>
      </c>
      <c r="C301" s="145" t="s">
        <v>112</v>
      </c>
      <c r="D301" s="171" t="s">
        <v>112</v>
      </c>
      <c r="E301" s="171" t="s">
        <v>112</v>
      </c>
      <c r="F301" s="147" t="s">
        <v>184</v>
      </c>
      <c r="G301" s="125" t="s">
        <v>186</v>
      </c>
      <c r="H301" s="125" t="s">
        <v>186</v>
      </c>
      <c r="I301" s="147" t="s">
        <v>27</v>
      </c>
      <c r="J301" s="127" t="s">
        <v>186</v>
      </c>
      <c r="K301" s="172" t="s">
        <v>36</v>
      </c>
      <c r="L301" s="385">
        <v>80</v>
      </c>
    </row>
    <row r="302" spans="1:12" s="75" customFormat="1" ht="12.75">
      <c r="A302" s="120" t="s">
        <v>129</v>
      </c>
      <c r="B302" s="201">
        <v>331</v>
      </c>
      <c r="C302" s="145" t="s">
        <v>112</v>
      </c>
      <c r="D302" s="171" t="s">
        <v>124</v>
      </c>
      <c r="E302" s="171"/>
      <c r="F302" s="147"/>
      <c r="G302" s="125"/>
      <c r="H302" s="125"/>
      <c r="I302" s="147"/>
      <c r="J302" s="170"/>
      <c r="K302" s="172"/>
      <c r="L302" s="385">
        <f>L303</f>
        <v>140</v>
      </c>
    </row>
    <row r="303" spans="1:12" s="7" customFormat="1" ht="25.5">
      <c r="A303" s="149" t="s">
        <v>334</v>
      </c>
      <c r="B303" s="201">
        <v>331</v>
      </c>
      <c r="C303" s="145" t="s">
        <v>112</v>
      </c>
      <c r="D303" s="171" t="s">
        <v>124</v>
      </c>
      <c r="E303" s="174" t="s">
        <v>108</v>
      </c>
      <c r="F303" s="150" t="s">
        <v>186</v>
      </c>
      <c r="G303" s="125" t="s">
        <v>186</v>
      </c>
      <c r="H303" s="125" t="s">
        <v>186</v>
      </c>
      <c r="I303" s="150" t="s">
        <v>187</v>
      </c>
      <c r="J303" s="127" t="s">
        <v>186</v>
      </c>
      <c r="K303" s="175"/>
      <c r="L303" s="385">
        <f>L304</f>
        <v>140</v>
      </c>
    </row>
    <row r="304" spans="1:12" s="75" customFormat="1" ht="12.75">
      <c r="A304" s="120" t="s">
        <v>24</v>
      </c>
      <c r="B304" s="201">
        <v>331</v>
      </c>
      <c r="C304" s="145" t="s">
        <v>112</v>
      </c>
      <c r="D304" s="171" t="s">
        <v>124</v>
      </c>
      <c r="E304" s="132" t="s">
        <v>108</v>
      </c>
      <c r="F304" s="125" t="s">
        <v>186</v>
      </c>
      <c r="G304" s="125" t="s">
        <v>186</v>
      </c>
      <c r="H304" s="125" t="s">
        <v>186</v>
      </c>
      <c r="I304" s="125" t="s">
        <v>27</v>
      </c>
      <c r="J304" s="127" t="s">
        <v>186</v>
      </c>
      <c r="K304" s="35"/>
      <c r="L304" s="385">
        <f>L305</f>
        <v>140</v>
      </c>
    </row>
    <row r="305" spans="1:12" s="7" customFormat="1" ht="51">
      <c r="A305" s="138" t="s">
        <v>104</v>
      </c>
      <c r="B305" s="201">
        <v>331</v>
      </c>
      <c r="C305" s="145" t="s">
        <v>112</v>
      </c>
      <c r="D305" s="171" t="s">
        <v>124</v>
      </c>
      <c r="E305" s="132" t="s">
        <v>108</v>
      </c>
      <c r="F305" s="125" t="s">
        <v>186</v>
      </c>
      <c r="G305" s="125" t="s">
        <v>186</v>
      </c>
      <c r="H305" s="125" t="s">
        <v>186</v>
      </c>
      <c r="I305" s="125" t="s">
        <v>27</v>
      </c>
      <c r="J305" s="127" t="s">
        <v>186</v>
      </c>
      <c r="K305" s="35" t="s">
        <v>92</v>
      </c>
      <c r="L305" s="385">
        <f>L306</f>
        <v>140</v>
      </c>
    </row>
    <row r="306" spans="1:12" s="75" customFormat="1" ht="25.5">
      <c r="A306" s="138" t="s">
        <v>93</v>
      </c>
      <c r="B306" s="201">
        <v>331</v>
      </c>
      <c r="C306" s="145" t="s">
        <v>112</v>
      </c>
      <c r="D306" s="171" t="s">
        <v>124</v>
      </c>
      <c r="E306" s="132" t="s">
        <v>108</v>
      </c>
      <c r="F306" s="125" t="s">
        <v>186</v>
      </c>
      <c r="G306" s="125" t="s">
        <v>186</v>
      </c>
      <c r="H306" s="125" t="s">
        <v>186</v>
      </c>
      <c r="I306" s="125" t="s">
        <v>27</v>
      </c>
      <c r="J306" s="127" t="s">
        <v>186</v>
      </c>
      <c r="K306" s="35" t="s">
        <v>240</v>
      </c>
      <c r="L306" s="385">
        <v>140</v>
      </c>
    </row>
    <row r="307" spans="1:12" s="75" customFormat="1" ht="12.75">
      <c r="A307" s="120" t="s">
        <v>63</v>
      </c>
      <c r="B307" s="121" t="s">
        <v>149</v>
      </c>
      <c r="C307" s="123" t="s">
        <v>113</v>
      </c>
      <c r="D307" s="122"/>
      <c r="E307" s="171"/>
      <c r="F307" s="147"/>
      <c r="G307" s="125"/>
      <c r="H307" s="125"/>
      <c r="I307" s="147"/>
      <c r="J307" s="170"/>
      <c r="K307" s="172"/>
      <c r="L307" s="385">
        <f>L308+L316</f>
        <v>591.5</v>
      </c>
    </row>
    <row r="308" spans="1:12" s="75" customFormat="1" ht="12.75">
      <c r="A308" s="120" t="s">
        <v>130</v>
      </c>
      <c r="B308" s="121" t="s">
        <v>149</v>
      </c>
      <c r="C308" s="123" t="s">
        <v>113</v>
      </c>
      <c r="D308" s="122" t="s">
        <v>107</v>
      </c>
      <c r="E308" s="171"/>
      <c r="F308" s="147"/>
      <c r="G308" s="125"/>
      <c r="H308" s="125"/>
      <c r="I308" s="147"/>
      <c r="J308" s="170"/>
      <c r="K308" s="172"/>
      <c r="L308" s="385">
        <f>L309</f>
        <v>567.5</v>
      </c>
    </row>
    <row r="309" spans="1:12" s="8" customFormat="1" ht="25.5">
      <c r="A309" s="138" t="s">
        <v>335</v>
      </c>
      <c r="B309" s="121" t="s">
        <v>149</v>
      </c>
      <c r="C309" s="123" t="s">
        <v>113</v>
      </c>
      <c r="D309" s="122" t="s">
        <v>107</v>
      </c>
      <c r="E309" s="174" t="s">
        <v>107</v>
      </c>
      <c r="F309" s="150" t="s">
        <v>186</v>
      </c>
      <c r="G309" s="125" t="s">
        <v>186</v>
      </c>
      <c r="H309" s="125" t="s">
        <v>186</v>
      </c>
      <c r="I309" s="150" t="s">
        <v>187</v>
      </c>
      <c r="J309" s="127" t="s">
        <v>186</v>
      </c>
      <c r="K309" s="175"/>
      <c r="L309" s="386">
        <f>L310</f>
        <v>567.5</v>
      </c>
    </row>
    <row r="310" spans="1:12" s="8" customFormat="1" ht="25.5">
      <c r="A310" s="149" t="s">
        <v>21</v>
      </c>
      <c r="B310" s="121" t="s">
        <v>149</v>
      </c>
      <c r="C310" s="123" t="s">
        <v>113</v>
      </c>
      <c r="D310" s="122" t="s">
        <v>107</v>
      </c>
      <c r="E310" s="174" t="s">
        <v>107</v>
      </c>
      <c r="F310" s="150" t="s">
        <v>188</v>
      </c>
      <c r="G310" s="125" t="s">
        <v>186</v>
      </c>
      <c r="H310" s="125" t="s">
        <v>186</v>
      </c>
      <c r="I310" s="150" t="s">
        <v>187</v>
      </c>
      <c r="J310" s="127" t="s">
        <v>186</v>
      </c>
      <c r="K310" s="175"/>
      <c r="L310" s="386">
        <f>L311</f>
        <v>567.5</v>
      </c>
    </row>
    <row r="311" spans="1:12" s="75" customFormat="1" ht="12.75">
      <c r="A311" s="138" t="s">
        <v>22</v>
      </c>
      <c r="B311" s="121" t="s">
        <v>149</v>
      </c>
      <c r="C311" s="123" t="s">
        <v>113</v>
      </c>
      <c r="D311" s="122" t="s">
        <v>107</v>
      </c>
      <c r="E311" s="174" t="s">
        <v>107</v>
      </c>
      <c r="F311" s="150" t="s">
        <v>188</v>
      </c>
      <c r="G311" s="125" t="s">
        <v>186</v>
      </c>
      <c r="H311" s="125" t="s">
        <v>186</v>
      </c>
      <c r="I311" s="150" t="s">
        <v>25</v>
      </c>
      <c r="J311" s="127" t="s">
        <v>186</v>
      </c>
      <c r="K311" s="175"/>
      <c r="L311" s="386">
        <f>L312+L314</f>
        <v>567.5</v>
      </c>
    </row>
    <row r="312" spans="1:12" s="75" customFormat="1" ht="25.5">
      <c r="A312" s="138" t="s">
        <v>84</v>
      </c>
      <c r="B312" s="121" t="s">
        <v>149</v>
      </c>
      <c r="C312" s="123" t="s">
        <v>113</v>
      </c>
      <c r="D312" s="122" t="s">
        <v>107</v>
      </c>
      <c r="E312" s="132" t="s">
        <v>107</v>
      </c>
      <c r="F312" s="125" t="s">
        <v>188</v>
      </c>
      <c r="G312" s="125" t="s">
        <v>186</v>
      </c>
      <c r="H312" s="125" t="s">
        <v>186</v>
      </c>
      <c r="I312" s="150" t="s">
        <v>25</v>
      </c>
      <c r="J312" s="127" t="s">
        <v>186</v>
      </c>
      <c r="K312" s="35" t="s">
        <v>85</v>
      </c>
      <c r="L312" s="385">
        <f>L313</f>
        <v>507.5</v>
      </c>
    </row>
    <row r="313" spans="1:12" s="75" customFormat="1" ht="25.5">
      <c r="A313" s="138" t="s">
        <v>86</v>
      </c>
      <c r="B313" s="121" t="s">
        <v>149</v>
      </c>
      <c r="C313" s="123" t="s">
        <v>113</v>
      </c>
      <c r="D313" s="122" t="s">
        <v>107</v>
      </c>
      <c r="E313" s="132" t="s">
        <v>107</v>
      </c>
      <c r="F313" s="125" t="s">
        <v>188</v>
      </c>
      <c r="G313" s="125" t="s">
        <v>186</v>
      </c>
      <c r="H313" s="125" t="s">
        <v>186</v>
      </c>
      <c r="I313" s="150" t="s">
        <v>25</v>
      </c>
      <c r="J313" s="127" t="s">
        <v>186</v>
      </c>
      <c r="K313" s="35" t="s">
        <v>87</v>
      </c>
      <c r="L313" s="385">
        <v>507.5</v>
      </c>
    </row>
    <row r="314" spans="1:12" s="75" customFormat="1" ht="15" customHeight="1">
      <c r="A314" s="202" t="s">
        <v>208</v>
      </c>
      <c r="B314" s="121" t="s">
        <v>149</v>
      </c>
      <c r="C314" s="123" t="s">
        <v>113</v>
      </c>
      <c r="D314" s="122" t="s">
        <v>107</v>
      </c>
      <c r="E314" s="132" t="s">
        <v>107</v>
      </c>
      <c r="F314" s="125" t="s">
        <v>188</v>
      </c>
      <c r="G314" s="125" t="s">
        <v>186</v>
      </c>
      <c r="H314" s="125" t="s">
        <v>186</v>
      </c>
      <c r="I314" s="150" t="s">
        <v>25</v>
      </c>
      <c r="J314" s="127" t="s">
        <v>186</v>
      </c>
      <c r="K314" s="172" t="s">
        <v>89</v>
      </c>
      <c r="L314" s="385">
        <f>L315</f>
        <v>60</v>
      </c>
    </row>
    <row r="315" spans="1:12" s="75" customFormat="1" ht="17.25" customHeight="1">
      <c r="A315" s="138" t="s">
        <v>209</v>
      </c>
      <c r="B315" s="121" t="s">
        <v>149</v>
      </c>
      <c r="C315" s="123" t="s">
        <v>113</v>
      </c>
      <c r="D315" s="122" t="s">
        <v>107</v>
      </c>
      <c r="E315" s="132" t="s">
        <v>107</v>
      </c>
      <c r="F315" s="125" t="s">
        <v>188</v>
      </c>
      <c r="G315" s="125" t="s">
        <v>186</v>
      </c>
      <c r="H315" s="125" t="s">
        <v>186</v>
      </c>
      <c r="I315" s="150" t="s">
        <v>25</v>
      </c>
      <c r="J315" s="127" t="s">
        <v>186</v>
      </c>
      <c r="K315" s="172" t="s">
        <v>207</v>
      </c>
      <c r="L315" s="385">
        <v>60</v>
      </c>
    </row>
    <row r="316" spans="1:12" s="75" customFormat="1" ht="12.75">
      <c r="A316" s="120" t="s">
        <v>169</v>
      </c>
      <c r="B316" s="121" t="s">
        <v>149</v>
      </c>
      <c r="C316" s="123" t="s">
        <v>113</v>
      </c>
      <c r="D316" s="122" t="s">
        <v>109</v>
      </c>
      <c r="E316" s="171"/>
      <c r="F316" s="147"/>
      <c r="G316" s="125"/>
      <c r="H316" s="125"/>
      <c r="I316" s="147"/>
      <c r="J316" s="170"/>
      <c r="K316" s="172"/>
      <c r="L316" s="385">
        <f>L317</f>
        <v>24</v>
      </c>
    </row>
    <row r="317" spans="1:12" s="75" customFormat="1" ht="25.5">
      <c r="A317" s="138" t="s">
        <v>335</v>
      </c>
      <c r="B317" s="121" t="s">
        <v>149</v>
      </c>
      <c r="C317" s="123" t="s">
        <v>113</v>
      </c>
      <c r="D317" s="122" t="s">
        <v>109</v>
      </c>
      <c r="E317" s="174" t="s">
        <v>107</v>
      </c>
      <c r="F317" s="150" t="s">
        <v>186</v>
      </c>
      <c r="G317" s="125" t="s">
        <v>186</v>
      </c>
      <c r="H317" s="125" t="s">
        <v>186</v>
      </c>
      <c r="I317" s="150" t="s">
        <v>187</v>
      </c>
      <c r="J317" s="127" t="s">
        <v>186</v>
      </c>
      <c r="K317" s="175"/>
      <c r="L317" s="385">
        <f>L318</f>
        <v>24</v>
      </c>
    </row>
    <row r="318" spans="1:12" s="75" customFormat="1" ht="25.5">
      <c r="A318" s="149" t="s">
        <v>21</v>
      </c>
      <c r="B318" s="121" t="s">
        <v>149</v>
      </c>
      <c r="C318" s="123" t="s">
        <v>113</v>
      </c>
      <c r="D318" s="122" t="s">
        <v>109</v>
      </c>
      <c r="E318" s="174" t="s">
        <v>107</v>
      </c>
      <c r="F318" s="150" t="s">
        <v>188</v>
      </c>
      <c r="G318" s="125" t="s">
        <v>186</v>
      </c>
      <c r="H318" s="125" t="s">
        <v>186</v>
      </c>
      <c r="I318" s="150" t="s">
        <v>187</v>
      </c>
      <c r="J318" s="127" t="s">
        <v>186</v>
      </c>
      <c r="K318" s="175"/>
      <c r="L318" s="385">
        <f>L319</f>
        <v>24</v>
      </c>
    </row>
    <row r="319" spans="1:12" s="75" customFormat="1" ht="12.75">
      <c r="A319" s="138" t="s">
        <v>22</v>
      </c>
      <c r="B319" s="121" t="s">
        <v>149</v>
      </c>
      <c r="C319" s="123" t="s">
        <v>113</v>
      </c>
      <c r="D319" s="122" t="s">
        <v>109</v>
      </c>
      <c r="E319" s="174" t="s">
        <v>107</v>
      </c>
      <c r="F319" s="150" t="s">
        <v>188</v>
      </c>
      <c r="G319" s="125" t="s">
        <v>186</v>
      </c>
      <c r="H319" s="125" t="s">
        <v>186</v>
      </c>
      <c r="I319" s="150" t="s">
        <v>25</v>
      </c>
      <c r="J319" s="127" t="s">
        <v>186</v>
      </c>
      <c r="K319" s="175"/>
      <c r="L319" s="385">
        <f>L320</f>
        <v>24</v>
      </c>
    </row>
    <row r="320" spans="1:12" s="75" customFormat="1" ht="51">
      <c r="A320" s="138" t="s">
        <v>104</v>
      </c>
      <c r="B320" s="121" t="s">
        <v>149</v>
      </c>
      <c r="C320" s="123" t="s">
        <v>113</v>
      </c>
      <c r="D320" s="122" t="s">
        <v>109</v>
      </c>
      <c r="E320" s="174" t="s">
        <v>107</v>
      </c>
      <c r="F320" s="150" t="s">
        <v>188</v>
      </c>
      <c r="G320" s="125" t="s">
        <v>186</v>
      </c>
      <c r="H320" s="125" t="s">
        <v>186</v>
      </c>
      <c r="I320" s="150" t="s">
        <v>25</v>
      </c>
      <c r="J320" s="127" t="s">
        <v>186</v>
      </c>
      <c r="K320" s="175" t="s">
        <v>92</v>
      </c>
      <c r="L320" s="385">
        <f>L321</f>
        <v>24</v>
      </c>
    </row>
    <row r="321" spans="1:12" s="75" customFormat="1" ht="25.5">
      <c r="A321" s="138" t="s">
        <v>93</v>
      </c>
      <c r="B321" s="121" t="s">
        <v>149</v>
      </c>
      <c r="C321" s="123" t="s">
        <v>113</v>
      </c>
      <c r="D321" s="122" t="s">
        <v>109</v>
      </c>
      <c r="E321" s="174" t="s">
        <v>107</v>
      </c>
      <c r="F321" s="150" t="s">
        <v>188</v>
      </c>
      <c r="G321" s="125" t="s">
        <v>186</v>
      </c>
      <c r="H321" s="125" t="s">
        <v>186</v>
      </c>
      <c r="I321" s="150" t="s">
        <v>25</v>
      </c>
      <c r="J321" s="127" t="s">
        <v>186</v>
      </c>
      <c r="K321" s="175" t="s">
        <v>240</v>
      </c>
      <c r="L321" s="385">
        <v>24</v>
      </c>
    </row>
    <row r="322" spans="1:12" s="8" customFormat="1" ht="12.75">
      <c r="A322" s="120" t="s">
        <v>117</v>
      </c>
      <c r="B322" s="121" t="s">
        <v>149</v>
      </c>
      <c r="C322" s="123" t="s">
        <v>126</v>
      </c>
      <c r="D322" s="122"/>
      <c r="E322" s="122"/>
      <c r="F322" s="133"/>
      <c r="G322" s="125"/>
      <c r="H322" s="125"/>
      <c r="I322" s="133"/>
      <c r="J322" s="176"/>
      <c r="K322" s="177"/>
      <c r="L322" s="389">
        <f>L323+L328+L341+L349</f>
        <v>17221.3</v>
      </c>
    </row>
    <row r="323" spans="1:12" s="8" customFormat="1" ht="12.75">
      <c r="A323" s="120" t="s">
        <v>138</v>
      </c>
      <c r="B323" s="121" t="s">
        <v>149</v>
      </c>
      <c r="C323" s="123" t="s">
        <v>126</v>
      </c>
      <c r="D323" s="122" t="s">
        <v>107</v>
      </c>
      <c r="E323" s="122"/>
      <c r="F323" s="133"/>
      <c r="G323" s="125"/>
      <c r="H323" s="125"/>
      <c r="I323" s="133"/>
      <c r="J323" s="176"/>
      <c r="K323" s="177"/>
      <c r="L323" s="389">
        <f>L324</f>
        <v>4969</v>
      </c>
    </row>
    <row r="324" spans="1:12" s="8" customFormat="1" ht="12.75">
      <c r="A324" s="138" t="s">
        <v>32</v>
      </c>
      <c r="B324" s="121" t="s">
        <v>149</v>
      </c>
      <c r="C324" s="123" t="s">
        <v>126</v>
      </c>
      <c r="D324" s="122" t="s">
        <v>107</v>
      </c>
      <c r="E324" s="132" t="s">
        <v>16</v>
      </c>
      <c r="F324" s="125" t="s">
        <v>186</v>
      </c>
      <c r="G324" s="125" t="s">
        <v>186</v>
      </c>
      <c r="H324" s="125" t="s">
        <v>186</v>
      </c>
      <c r="I324" s="125" t="s">
        <v>187</v>
      </c>
      <c r="J324" s="127" t="s">
        <v>186</v>
      </c>
      <c r="K324" s="35"/>
      <c r="L324" s="386">
        <f>L325</f>
        <v>4969</v>
      </c>
    </row>
    <row r="325" spans="1:12" s="8" customFormat="1" ht="12.75">
      <c r="A325" s="138" t="s">
        <v>19</v>
      </c>
      <c r="B325" s="121" t="s">
        <v>149</v>
      </c>
      <c r="C325" s="123" t="s">
        <v>126</v>
      </c>
      <c r="D325" s="122" t="s">
        <v>107</v>
      </c>
      <c r="E325" s="171" t="s">
        <v>16</v>
      </c>
      <c r="F325" s="125" t="s">
        <v>186</v>
      </c>
      <c r="G325" s="125" t="s">
        <v>186</v>
      </c>
      <c r="H325" s="125" t="s">
        <v>186</v>
      </c>
      <c r="I325" s="125" t="s">
        <v>33</v>
      </c>
      <c r="J325" s="127" t="s">
        <v>186</v>
      </c>
      <c r="K325" s="35"/>
      <c r="L325" s="386">
        <f>L326</f>
        <v>4969</v>
      </c>
    </row>
    <row r="326" spans="1:12" s="8" customFormat="1" ht="12.75">
      <c r="A326" s="138" t="s">
        <v>88</v>
      </c>
      <c r="B326" s="121" t="s">
        <v>149</v>
      </c>
      <c r="C326" s="123" t="s">
        <v>126</v>
      </c>
      <c r="D326" s="122" t="s">
        <v>107</v>
      </c>
      <c r="E326" s="132" t="s">
        <v>16</v>
      </c>
      <c r="F326" s="125" t="s">
        <v>186</v>
      </c>
      <c r="G326" s="125" t="s">
        <v>186</v>
      </c>
      <c r="H326" s="125" t="s">
        <v>186</v>
      </c>
      <c r="I326" s="125" t="s">
        <v>33</v>
      </c>
      <c r="J326" s="127" t="s">
        <v>186</v>
      </c>
      <c r="K326" s="35" t="s">
        <v>89</v>
      </c>
      <c r="L326" s="386">
        <f>L327</f>
        <v>4969</v>
      </c>
    </row>
    <row r="327" spans="1:12" s="76" customFormat="1" ht="25.5">
      <c r="A327" s="138" t="s">
        <v>90</v>
      </c>
      <c r="B327" s="121" t="s">
        <v>149</v>
      </c>
      <c r="C327" s="123" t="s">
        <v>126</v>
      </c>
      <c r="D327" s="122" t="s">
        <v>107</v>
      </c>
      <c r="E327" s="171" t="s">
        <v>16</v>
      </c>
      <c r="F327" s="125" t="s">
        <v>186</v>
      </c>
      <c r="G327" s="125" t="s">
        <v>186</v>
      </c>
      <c r="H327" s="125" t="s">
        <v>186</v>
      </c>
      <c r="I327" s="125" t="s">
        <v>33</v>
      </c>
      <c r="J327" s="127" t="s">
        <v>186</v>
      </c>
      <c r="K327" s="35" t="s">
        <v>91</v>
      </c>
      <c r="L327" s="386">
        <v>4969</v>
      </c>
    </row>
    <row r="328" spans="1:12" s="8" customFormat="1" ht="12.75">
      <c r="A328" s="120" t="s">
        <v>136</v>
      </c>
      <c r="B328" s="121" t="s">
        <v>149</v>
      </c>
      <c r="C328" s="123" t="s">
        <v>126</v>
      </c>
      <c r="D328" s="122" t="s">
        <v>110</v>
      </c>
      <c r="E328" s="171"/>
      <c r="F328" s="147"/>
      <c r="G328" s="125"/>
      <c r="H328" s="125"/>
      <c r="I328" s="147"/>
      <c r="J328" s="170"/>
      <c r="K328" s="172"/>
      <c r="L328" s="389">
        <f>L329+L333+L337</f>
        <v>1260.5</v>
      </c>
    </row>
    <row r="329" spans="1:12" s="8" customFormat="1" ht="25.5">
      <c r="A329" s="138" t="s">
        <v>279</v>
      </c>
      <c r="B329" s="121" t="s">
        <v>149</v>
      </c>
      <c r="C329" s="123" t="s">
        <v>126</v>
      </c>
      <c r="D329" s="122" t="s">
        <v>110</v>
      </c>
      <c r="E329" s="132" t="s">
        <v>113</v>
      </c>
      <c r="F329" s="125" t="s">
        <v>186</v>
      </c>
      <c r="G329" s="125" t="s">
        <v>186</v>
      </c>
      <c r="H329" s="125" t="s">
        <v>186</v>
      </c>
      <c r="I329" s="125" t="s">
        <v>187</v>
      </c>
      <c r="J329" s="127" t="s">
        <v>186</v>
      </c>
      <c r="K329" s="35"/>
      <c r="L329" s="386">
        <f>L330</f>
        <v>900</v>
      </c>
    </row>
    <row r="330" spans="1:12" s="8" customFormat="1" ht="14.25" customHeight="1">
      <c r="A330" s="120" t="s">
        <v>300</v>
      </c>
      <c r="B330" s="121" t="s">
        <v>149</v>
      </c>
      <c r="C330" s="123" t="s">
        <v>126</v>
      </c>
      <c r="D330" s="122" t="s">
        <v>110</v>
      </c>
      <c r="E330" s="132" t="s">
        <v>113</v>
      </c>
      <c r="F330" s="125" t="s">
        <v>186</v>
      </c>
      <c r="G330" s="125" t="s">
        <v>186</v>
      </c>
      <c r="H330" s="125" t="s">
        <v>186</v>
      </c>
      <c r="I330" s="125" t="s">
        <v>296</v>
      </c>
      <c r="J330" s="127" t="s">
        <v>186</v>
      </c>
      <c r="K330" s="35"/>
      <c r="L330" s="386">
        <f>L331</f>
        <v>900</v>
      </c>
    </row>
    <row r="331" spans="1:12" s="8" customFormat="1" ht="19.5" customHeight="1">
      <c r="A331" s="138" t="s">
        <v>88</v>
      </c>
      <c r="B331" s="121" t="s">
        <v>149</v>
      </c>
      <c r="C331" s="123" t="s">
        <v>126</v>
      </c>
      <c r="D331" s="122" t="s">
        <v>110</v>
      </c>
      <c r="E331" s="132" t="s">
        <v>113</v>
      </c>
      <c r="F331" s="125" t="s">
        <v>186</v>
      </c>
      <c r="G331" s="125" t="s">
        <v>186</v>
      </c>
      <c r="H331" s="125" t="s">
        <v>186</v>
      </c>
      <c r="I331" s="125" t="s">
        <v>296</v>
      </c>
      <c r="J331" s="127" t="s">
        <v>186</v>
      </c>
      <c r="K331" s="35" t="s">
        <v>89</v>
      </c>
      <c r="L331" s="386">
        <f>L332</f>
        <v>900</v>
      </c>
    </row>
    <row r="332" spans="1:12" s="8" customFormat="1" ht="28.5" customHeight="1">
      <c r="A332" s="138" t="s">
        <v>90</v>
      </c>
      <c r="B332" s="121" t="s">
        <v>149</v>
      </c>
      <c r="C332" s="123" t="s">
        <v>126</v>
      </c>
      <c r="D332" s="122" t="s">
        <v>110</v>
      </c>
      <c r="E332" s="132" t="s">
        <v>113</v>
      </c>
      <c r="F332" s="125" t="s">
        <v>186</v>
      </c>
      <c r="G332" s="125" t="s">
        <v>186</v>
      </c>
      <c r="H332" s="125" t="s">
        <v>186</v>
      </c>
      <c r="I332" s="125" t="s">
        <v>296</v>
      </c>
      <c r="J332" s="127" t="s">
        <v>186</v>
      </c>
      <c r="K332" s="35" t="s">
        <v>91</v>
      </c>
      <c r="L332" s="386">
        <v>900</v>
      </c>
    </row>
    <row r="333" spans="1:12" s="8" customFormat="1" ht="38.25">
      <c r="A333" s="138" t="s">
        <v>343</v>
      </c>
      <c r="B333" s="121" t="s">
        <v>149</v>
      </c>
      <c r="C333" s="123" t="s">
        <v>126</v>
      </c>
      <c r="D333" s="122" t="s">
        <v>110</v>
      </c>
      <c r="E333" s="132" t="s">
        <v>124</v>
      </c>
      <c r="F333" s="125" t="s">
        <v>186</v>
      </c>
      <c r="G333" s="125" t="s">
        <v>186</v>
      </c>
      <c r="H333" s="125" t="s">
        <v>186</v>
      </c>
      <c r="I333" s="125" t="s">
        <v>187</v>
      </c>
      <c r="J333" s="127" t="s">
        <v>186</v>
      </c>
      <c r="K333" s="35"/>
      <c r="L333" s="386">
        <f>L334</f>
        <v>360</v>
      </c>
    </row>
    <row r="334" spans="1:12" s="8" customFormat="1" ht="12.75">
      <c r="A334" s="120" t="s">
        <v>344</v>
      </c>
      <c r="B334" s="121" t="s">
        <v>149</v>
      </c>
      <c r="C334" s="123" t="s">
        <v>126</v>
      </c>
      <c r="D334" s="122" t="s">
        <v>110</v>
      </c>
      <c r="E334" s="132" t="s">
        <v>124</v>
      </c>
      <c r="F334" s="125" t="s">
        <v>186</v>
      </c>
      <c r="G334" s="125" t="s">
        <v>186</v>
      </c>
      <c r="H334" s="125" t="s">
        <v>186</v>
      </c>
      <c r="I334" s="125" t="s">
        <v>345</v>
      </c>
      <c r="J334" s="127" t="s">
        <v>186</v>
      </c>
      <c r="K334" s="35"/>
      <c r="L334" s="386">
        <f>L335</f>
        <v>360</v>
      </c>
    </row>
    <row r="335" spans="1:12" s="8" customFormat="1" ht="12.75">
      <c r="A335" s="138" t="s">
        <v>88</v>
      </c>
      <c r="B335" s="121" t="s">
        <v>149</v>
      </c>
      <c r="C335" s="123" t="s">
        <v>126</v>
      </c>
      <c r="D335" s="122" t="s">
        <v>110</v>
      </c>
      <c r="E335" s="132" t="s">
        <v>124</v>
      </c>
      <c r="F335" s="125" t="s">
        <v>186</v>
      </c>
      <c r="G335" s="125" t="s">
        <v>186</v>
      </c>
      <c r="H335" s="125" t="s">
        <v>186</v>
      </c>
      <c r="I335" s="125" t="s">
        <v>345</v>
      </c>
      <c r="J335" s="127" t="s">
        <v>186</v>
      </c>
      <c r="K335" s="35" t="s">
        <v>89</v>
      </c>
      <c r="L335" s="386">
        <f>L336</f>
        <v>360</v>
      </c>
    </row>
    <row r="336" spans="1:12" s="8" customFormat="1" ht="25.5">
      <c r="A336" s="138" t="s">
        <v>90</v>
      </c>
      <c r="B336" s="121" t="s">
        <v>149</v>
      </c>
      <c r="C336" s="123" t="s">
        <v>126</v>
      </c>
      <c r="D336" s="122" t="s">
        <v>110</v>
      </c>
      <c r="E336" s="132" t="s">
        <v>124</v>
      </c>
      <c r="F336" s="125" t="s">
        <v>186</v>
      </c>
      <c r="G336" s="125" t="s">
        <v>186</v>
      </c>
      <c r="H336" s="125" t="s">
        <v>186</v>
      </c>
      <c r="I336" s="125" t="s">
        <v>345</v>
      </c>
      <c r="J336" s="127" t="s">
        <v>186</v>
      </c>
      <c r="K336" s="35" t="s">
        <v>91</v>
      </c>
      <c r="L336" s="386">
        <v>360</v>
      </c>
    </row>
    <row r="337" spans="1:12" s="8" customFormat="1" ht="12.75">
      <c r="A337" s="138" t="s">
        <v>32</v>
      </c>
      <c r="B337" s="121" t="s">
        <v>149</v>
      </c>
      <c r="C337" s="123" t="s">
        <v>126</v>
      </c>
      <c r="D337" s="122" t="s">
        <v>110</v>
      </c>
      <c r="E337" s="132" t="s">
        <v>16</v>
      </c>
      <c r="F337" s="125" t="s">
        <v>186</v>
      </c>
      <c r="G337" s="125" t="s">
        <v>186</v>
      </c>
      <c r="H337" s="125" t="s">
        <v>186</v>
      </c>
      <c r="I337" s="125" t="s">
        <v>187</v>
      </c>
      <c r="J337" s="127" t="s">
        <v>186</v>
      </c>
      <c r="K337" s="35"/>
      <c r="L337" s="386">
        <f>L338</f>
        <v>0.5</v>
      </c>
    </row>
    <row r="338" spans="1:12" s="8" customFormat="1" ht="51">
      <c r="A338" s="138" t="s">
        <v>76</v>
      </c>
      <c r="B338" s="121" t="s">
        <v>149</v>
      </c>
      <c r="C338" s="123" t="s">
        <v>126</v>
      </c>
      <c r="D338" s="122" t="s">
        <v>110</v>
      </c>
      <c r="E338" s="132" t="s">
        <v>16</v>
      </c>
      <c r="F338" s="125" t="s">
        <v>186</v>
      </c>
      <c r="G338" s="125" t="s">
        <v>186</v>
      </c>
      <c r="H338" s="125" t="s">
        <v>186</v>
      </c>
      <c r="I338" s="125" t="s">
        <v>106</v>
      </c>
      <c r="J338" s="127" t="s">
        <v>186</v>
      </c>
      <c r="K338" s="35"/>
      <c r="L338" s="386">
        <f>L339</f>
        <v>0.5</v>
      </c>
    </row>
    <row r="339" spans="1:12" s="8" customFormat="1" ht="12.75">
      <c r="A339" s="138" t="s">
        <v>88</v>
      </c>
      <c r="B339" s="121" t="s">
        <v>149</v>
      </c>
      <c r="C339" s="123" t="s">
        <v>126</v>
      </c>
      <c r="D339" s="122" t="s">
        <v>110</v>
      </c>
      <c r="E339" s="171" t="s">
        <v>16</v>
      </c>
      <c r="F339" s="125" t="s">
        <v>186</v>
      </c>
      <c r="G339" s="125" t="s">
        <v>186</v>
      </c>
      <c r="H339" s="125" t="s">
        <v>186</v>
      </c>
      <c r="I339" s="125" t="s">
        <v>106</v>
      </c>
      <c r="J339" s="127" t="s">
        <v>186</v>
      </c>
      <c r="K339" s="35" t="s">
        <v>89</v>
      </c>
      <c r="L339" s="386">
        <f>L340</f>
        <v>0.5</v>
      </c>
    </row>
    <row r="340" spans="1:12" s="8" customFormat="1" ht="25.5">
      <c r="A340" s="138" t="s">
        <v>90</v>
      </c>
      <c r="B340" s="121" t="s">
        <v>149</v>
      </c>
      <c r="C340" s="123" t="s">
        <v>126</v>
      </c>
      <c r="D340" s="122" t="s">
        <v>110</v>
      </c>
      <c r="E340" s="132" t="s">
        <v>16</v>
      </c>
      <c r="F340" s="125" t="s">
        <v>186</v>
      </c>
      <c r="G340" s="125" t="s">
        <v>186</v>
      </c>
      <c r="H340" s="125" t="s">
        <v>186</v>
      </c>
      <c r="I340" s="125" t="s">
        <v>106</v>
      </c>
      <c r="J340" s="127" t="s">
        <v>186</v>
      </c>
      <c r="K340" s="35" t="s">
        <v>91</v>
      </c>
      <c r="L340" s="386">
        <v>0.5</v>
      </c>
    </row>
    <row r="341" spans="1:12" s="8" customFormat="1" ht="12.75">
      <c r="A341" s="120" t="s">
        <v>151</v>
      </c>
      <c r="B341" s="121" t="s">
        <v>149</v>
      </c>
      <c r="C341" s="123" t="s">
        <v>126</v>
      </c>
      <c r="D341" s="122" t="s">
        <v>109</v>
      </c>
      <c r="E341" s="132"/>
      <c r="F341" s="125"/>
      <c r="G341" s="125"/>
      <c r="H341" s="125"/>
      <c r="I341" s="125"/>
      <c r="J341" s="127"/>
      <c r="K341" s="35"/>
      <c r="L341" s="386">
        <f>L342</f>
        <v>7336.6</v>
      </c>
    </row>
    <row r="342" spans="1:12" s="8" customFormat="1" ht="12.75">
      <c r="A342" s="138" t="s">
        <v>32</v>
      </c>
      <c r="B342" s="121" t="s">
        <v>149</v>
      </c>
      <c r="C342" s="145" t="s">
        <v>126</v>
      </c>
      <c r="D342" s="171" t="s">
        <v>109</v>
      </c>
      <c r="E342" s="132" t="s">
        <v>16</v>
      </c>
      <c r="F342" s="125" t="s">
        <v>186</v>
      </c>
      <c r="G342" s="125" t="s">
        <v>186</v>
      </c>
      <c r="H342" s="125" t="s">
        <v>186</v>
      </c>
      <c r="I342" s="125" t="s">
        <v>187</v>
      </c>
      <c r="J342" s="127" t="s">
        <v>186</v>
      </c>
      <c r="K342" s="35"/>
      <c r="L342" s="386">
        <f>L346+L343</f>
        <v>7336.6</v>
      </c>
    </row>
    <row r="343" spans="1:12" s="8" customFormat="1" ht="61.5" customHeight="1">
      <c r="A343" s="138" t="s">
        <v>219</v>
      </c>
      <c r="B343" s="121" t="s">
        <v>149</v>
      </c>
      <c r="C343" s="145" t="s">
        <v>126</v>
      </c>
      <c r="D343" s="171" t="s">
        <v>109</v>
      </c>
      <c r="E343" s="171" t="s">
        <v>16</v>
      </c>
      <c r="F343" s="147" t="s">
        <v>186</v>
      </c>
      <c r="G343" s="125" t="s">
        <v>186</v>
      </c>
      <c r="H343" s="125" t="s">
        <v>186</v>
      </c>
      <c r="I343" s="204">
        <v>7877</v>
      </c>
      <c r="J343" s="127" t="s">
        <v>186</v>
      </c>
      <c r="K343" s="172"/>
      <c r="L343" s="386">
        <f>L344</f>
        <v>4901.2</v>
      </c>
    </row>
    <row r="344" spans="1:12" s="8" customFormat="1" ht="25.5">
      <c r="A344" s="120" t="s">
        <v>264</v>
      </c>
      <c r="B344" s="121" t="s">
        <v>149</v>
      </c>
      <c r="C344" s="145" t="s">
        <v>126</v>
      </c>
      <c r="D344" s="171" t="s">
        <v>109</v>
      </c>
      <c r="E344" s="132" t="s">
        <v>16</v>
      </c>
      <c r="F344" s="147" t="s">
        <v>186</v>
      </c>
      <c r="G344" s="125" t="s">
        <v>186</v>
      </c>
      <c r="H344" s="125" t="s">
        <v>186</v>
      </c>
      <c r="I344" s="204">
        <v>7877</v>
      </c>
      <c r="J344" s="127" t="s">
        <v>186</v>
      </c>
      <c r="K344" s="172" t="s">
        <v>221</v>
      </c>
      <c r="L344" s="386">
        <f>L345</f>
        <v>4901.2</v>
      </c>
    </row>
    <row r="345" spans="1:12" s="8" customFormat="1" ht="12.75">
      <c r="A345" s="130" t="s">
        <v>223</v>
      </c>
      <c r="B345" s="121" t="s">
        <v>149</v>
      </c>
      <c r="C345" s="145" t="s">
        <v>126</v>
      </c>
      <c r="D345" s="171" t="s">
        <v>109</v>
      </c>
      <c r="E345" s="171" t="s">
        <v>16</v>
      </c>
      <c r="F345" s="147" t="s">
        <v>186</v>
      </c>
      <c r="G345" s="125" t="s">
        <v>186</v>
      </c>
      <c r="H345" s="125" t="s">
        <v>186</v>
      </c>
      <c r="I345" s="204">
        <v>7877</v>
      </c>
      <c r="J345" s="127" t="s">
        <v>186</v>
      </c>
      <c r="K345" s="172" t="s">
        <v>222</v>
      </c>
      <c r="L345" s="386">
        <v>4901.2</v>
      </c>
    </row>
    <row r="346" spans="1:12" s="8" customFormat="1" ht="38.25">
      <c r="A346" s="138" t="s">
        <v>270</v>
      </c>
      <c r="B346" s="121" t="s">
        <v>149</v>
      </c>
      <c r="C346" s="145" t="s">
        <v>126</v>
      </c>
      <c r="D346" s="171" t="s">
        <v>109</v>
      </c>
      <c r="E346" s="171" t="s">
        <v>16</v>
      </c>
      <c r="F346" s="147" t="s">
        <v>186</v>
      </c>
      <c r="G346" s="125" t="s">
        <v>186</v>
      </c>
      <c r="H346" s="125" t="s">
        <v>186</v>
      </c>
      <c r="I346" s="204" t="s">
        <v>218</v>
      </c>
      <c r="J346" s="127" t="s">
        <v>186</v>
      </c>
      <c r="K346" s="172"/>
      <c r="L346" s="386">
        <f>L347</f>
        <v>2435.4</v>
      </c>
    </row>
    <row r="347" spans="1:12" s="8" customFormat="1" ht="25.5">
      <c r="A347" s="120" t="s">
        <v>264</v>
      </c>
      <c r="B347" s="121" t="s">
        <v>149</v>
      </c>
      <c r="C347" s="145" t="s">
        <v>126</v>
      </c>
      <c r="D347" s="171" t="s">
        <v>109</v>
      </c>
      <c r="E347" s="132" t="s">
        <v>16</v>
      </c>
      <c r="F347" s="147" t="s">
        <v>186</v>
      </c>
      <c r="G347" s="125" t="s">
        <v>186</v>
      </c>
      <c r="H347" s="125" t="s">
        <v>186</v>
      </c>
      <c r="I347" s="204" t="s">
        <v>218</v>
      </c>
      <c r="J347" s="127" t="s">
        <v>186</v>
      </c>
      <c r="K347" s="172" t="s">
        <v>221</v>
      </c>
      <c r="L347" s="386">
        <f>L348</f>
        <v>2435.4</v>
      </c>
    </row>
    <row r="348" spans="1:12" s="8" customFormat="1" ht="12.75">
      <c r="A348" s="130" t="s">
        <v>223</v>
      </c>
      <c r="B348" s="121" t="s">
        <v>149</v>
      </c>
      <c r="C348" s="145" t="s">
        <v>126</v>
      </c>
      <c r="D348" s="171" t="s">
        <v>109</v>
      </c>
      <c r="E348" s="171" t="s">
        <v>16</v>
      </c>
      <c r="F348" s="147" t="s">
        <v>186</v>
      </c>
      <c r="G348" s="125" t="s">
        <v>186</v>
      </c>
      <c r="H348" s="125" t="s">
        <v>186</v>
      </c>
      <c r="I348" s="204" t="s">
        <v>218</v>
      </c>
      <c r="J348" s="127" t="s">
        <v>186</v>
      </c>
      <c r="K348" s="172" t="s">
        <v>222</v>
      </c>
      <c r="L348" s="386">
        <v>2435.4</v>
      </c>
    </row>
    <row r="349" spans="1:12" s="8" customFormat="1" ht="12.75">
      <c r="A349" s="130" t="s">
        <v>239</v>
      </c>
      <c r="B349" s="121" t="s">
        <v>149</v>
      </c>
      <c r="C349" s="145" t="s">
        <v>126</v>
      </c>
      <c r="D349" s="171" t="s">
        <v>108</v>
      </c>
      <c r="E349" s="171"/>
      <c r="F349" s="147"/>
      <c r="G349" s="125"/>
      <c r="H349" s="125"/>
      <c r="I349" s="204"/>
      <c r="J349" s="127"/>
      <c r="K349" s="172"/>
      <c r="L349" s="386">
        <f>L350</f>
        <v>3655.2</v>
      </c>
    </row>
    <row r="350" spans="1:12" s="8" customFormat="1" ht="12.75">
      <c r="A350" s="138" t="s">
        <v>32</v>
      </c>
      <c r="B350" s="121" t="s">
        <v>149</v>
      </c>
      <c r="C350" s="145" t="s">
        <v>126</v>
      </c>
      <c r="D350" s="171" t="s">
        <v>108</v>
      </c>
      <c r="E350" s="132" t="s">
        <v>16</v>
      </c>
      <c r="F350" s="125" t="s">
        <v>186</v>
      </c>
      <c r="G350" s="125" t="s">
        <v>186</v>
      </c>
      <c r="H350" s="125" t="s">
        <v>186</v>
      </c>
      <c r="I350" s="125" t="s">
        <v>187</v>
      </c>
      <c r="J350" s="127" t="s">
        <v>186</v>
      </c>
      <c r="K350" s="172"/>
      <c r="L350" s="386">
        <f>L354+L351</f>
        <v>3655.2</v>
      </c>
    </row>
    <row r="351" spans="1:12" s="8" customFormat="1" ht="25.5">
      <c r="A351" s="138" t="s">
        <v>329</v>
      </c>
      <c r="B351" s="121" t="s">
        <v>149</v>
      </c>
      <c r="C351" s="123" t="s">
        <v>126</v>
      </c>
      <c r="D351" s="122" t="s">
        <v>108</v>
      </c>
      <c r="E351" s="132" t="s">
        <v>16</v>
      </c>
      <c r="F351" s="125" t="s">
        <v>186</v>
      </c>
      <c r="G351" s="125" t="s">
        <v>186</v>
      </c>
      <c r="H351" s="125" t="s">
        <v>186</v>
      </c>
      <c r="I351" s="125" t="s">
        <v>328</v>
      </c>
      <c r="J351" s="127" t="s">
        <v>186</v>
      </c>
      <c r="K351" s="35"/>
      <c r="L351" s="386">
        <f>L352</f>
        <v>62.2</v>
      </c>
    </row>
    <row r="352" spans="1:12" s="8" customFormat="1" ht="25.5">
      <c r="A352" s="138" t="s">
        <v>84</v>
      </c>
      <c r="B352" s="121" t="s">
        <v>149</v>
      </c>
      <c r="C352" s="123" t="s">
        <v>126</v>
      </c>
      <c r="D352" s="122" t="s">
        <v>108</v>
      </c>
      <c r="E352" s="171" t="s">
        <v>16</v>
      </c>
      <c r="F352" s="125" t="s">
        <v>186</v>
      </c>
      <c r="G352" s="125" t="s">
        <v>186</v>
      </c>
      <c r="H352" s="125" t="s">
        <v>186</v>
      </c>
      <c r="I352" s="125" t="s">
        <v>328</v>
      </c>
      <c r="J352" s="127" t="s">
        <v>186</v>
      </c>
      <c r="K352" s="35" t="s">
        <v>85</v>
      </c>
      <c r="L352" s="386">
        <f>L353</f>
        <v>62.2</v>
      </c>
    </row>
    <row r="353" spans="1:12" s="8" customFormat="1" ht="25.5">
      <c r="A353" s="138" t="s">
        <v>86</v>
      </c>
      <c r="B353" s="121" t="s">
        <v>149</v>
      </c>
      <c r="C353" s="123" t="s">
        <v>126</v>
      </c>
      <c r="D353" s="122" t="s">
        <v>108</v>
      </c>
      <c r="E353" s="132" t="s">
        <v>16</v>
      </c>
      <c r="F353" s="125" t="s">
        <v>186</v>
      </c>
      <c r="G353" s="125" t="s">
        <v>186</v>
      </c>
      <c r="H353" s="125" t="s">
        <v>186</v>
      </c>
      <c r="I353" s="125" t="s">
        <v>328</v>
      </c>
      <c r="J353" s="127" t="s">
        <v>186</v>
      </c>
      <c r="K353" s="35" t="s">
        <v>87</v>
      </c>
      <c r="L353" s="386">
        <v>62.2</v>
      </c>
    </row>
    <row r="354" spans="1:12" s="8" customFormat="1" ht="25.5">
      <c r="A354" s="138" t="s">
        <v>146</v>
      </c>
      <c r="B354" s="121" t="s">
        <v>149</v>
      </c>
      <c r="C354" s="145" t="s">
        <v>126</v>
      </c>
      <c r="D354" s="171" t="s">
        <v>108</v>
      </c>
      <c r="E354" s="132" t="s">
        <v>16</v>
      </c>
      <c r="F354" s="125" t="s">
        <v>186</v>
      </c>
      <c r="G354" s="125" t="s">
        <v>186</v>
      </c>
      <c r="H354" s="125" t="s">
        <v>186</v>
      </c>
      <c r="I354" s="125" t="s">
        <v>307</v>
      </c>
      <c r="J354" s="127" t="s">
        <v>184</v>
      </c>
      <c r="K354" s="35"/>
      <c r="L354" s="386">
        <f>L355+L357</f>
        <v>3593</v>
      </c>
    </row>
    <row r="355" spans="1:12" s="8" customFormat="1" ht="51">
      <c r="A355" s="138" t="s">
        <v>104</v>
      </c>
      <c r="B355" s="121" t="s">
        <v>149</v>
      </c>
      <c r="C355" s="145" t="s">
        <v>126</v>
      </c>
      <c r="D355" s="171" t="s">
        <v>108</v>
      </c>
      <c r="E355" s="132" t="s">
        <v>16</v>
      </c>
      <c r="F355" s="125" t="s">
        <v>186</v>
      </c>
      <c r="G355" s="125" t="s">
        <v>186</v>
      </c>
      <c r="H355" s="125" t="s">
        <v>186</v>
      </c>
      <c r="I355" s="125" t="s">
        <v>307</v>
      </c>
      <c r="J355" s="127" t="s">
        <v>184</v>
      </c>
      <c r="K355" s="35">
        <v>100</v>
      </c>
      <c r="L355" s="386">
        <f>L356</f>
        <v>3495</v>
      </c>
    </row>
    <row r="356" spans="1:12" s="8" customFormat="1" ht="25.5">
      <c r="A356" s="138" t="s">
        <v>93</v>
      </c>
      <c r="B356" s="121" t="s">
        <v>149</v>
      </c>
      <c r="C356" s="145" t="s">
        <v>126</v>
      </c>
      <c r="D356" s="171" t="s">
        <v>108</v>
      </c>
      <c r="E356" s="132" t="s">
        <v>16</v>
      </c>
      <c r="F356" s="125" t="s">
        <v>186</v>
      </c>
      <c r="G356" s="125" t="s">
        <v>186</v>
      </c>
      <c r="H356" s="125" t="s">
        <v>186</v>
      </c>
      <c r="I356" s="125" t="s">
        <v>307</v>
      </c>
      <c r="J356" s="127" t="s">
        <v>184</v>
      </c>
      <c r="K356" s="35">
        <v>120</v>
      </c>
      <c r="L356" s="386">
        <v>3495</v>
      </c>
    </row>
    <row r="357" spans="1:12" s="8" customFormat="1" ht="25.5">
      <c r="A357" s="138" t="s">
        <v>84</v>
      </c>
      <c r="B357" s="121" t="s">
        <v>149</v>
      </c>
      <c r="C357" s="145" t="s">
        <v>126</v>
      </c>
      <c r="D357" s="171" t="s">
        <v>108</v>
      </c>
      <c r="E357" s="132" t="s">
        <v>16</v>
      </c>
      <c r="F357" s="125" t="s">
        <v>186</v>
      </c>
      <c r="G357" s="125" t="s">
        <v>186</v>
      </c>
      <c r="H357" s="125" t="s">
        <v>186</v>
      </c>
      <c r="I357" s="125" t="s">
        <v>307</v>
      </c>
      <c r="J357" s="127" t="s">
        <v>184</v>
      </c>
      <c r="K357" s="35">
        <v>200</v>
      </c>
      <c r="L357" s="386">
        <f>L358</f>
        <v>98</v>
      </c>
    </row>
    <row r="358" spans="1:12" s="8" customFormat="1" ht="25.5">
      <c r="A358" s="138" t="s">
        <v>86</v>
      </c>
      <c r="B358" s="121" t="s">
        <v>149</v>
      </c>
      <c r="C358" s="145" t="s">
        <v>126</v>
      </c>
      <c r="D358" s="171" t="s">
        <v>108</v>
      </c>
      <c r="E358" s="132" t="s">
        <v>16</v>
      </c>
      <c r="F358" s="125" t="s">
        <v>186</v>
      </c>
      <c r="G358" s="125" t="s">
        <v>186</v>
      </c>
      <c r="H358" s="125" t="s">
        <v>186</v>
      </c>
      <c r="I358" s="125" t="s">
        <v>307</v>
      </c>
      <c r="J358" s="127" t="s">
        <v>184</v>
      </c>
      <c r="K358" s="35">
        <v>240</v>
      </c>
      <c r="L358" s="386">
        <v>98</v>
      </c>
    </row>
    <row r="359" spans="1:12" s="9" customFormat="1" ht="12.75">
      <c r="A359" s="169" t="s">
        <v>172</v>
      </c>
      <c r="B359" s="121" t="s">
        <v>149</v>
      </c>
      <c r="C359" s="145" t="s">
        <v>134</v>
      </c>
      <c r="D359" s="171"/>
      <c r="E359" s="171"/>
      <c r="F359" s="147"/>
      <c r="G359" s="125"/>
      <c r="H359" s="125"/>
      <c r="I359" s="147"/>
      <c r="J359" s="170"/>
      <c r="K359" s="172"/>
      <c r="L359" s="385">
        <f>L360+L367</f>
        <v>1177</v>
      </c>
    </row>
    <row r="360" spans="1:12" s="9" customFormat="1" ht="12.75">
      <c r="A360" s="169" t="s">
        <v>171</v>
      </c>
      <c r="B360" s="121" t="s">
        <v>149</v>
      </c>
      <c r="C360" s="123" t="s">
        <v>134</v>
      </c>
      <c r="D360" s="122" t="s">
        <v>107</v>
      </c>
      <c r="E360" s="122"/>
      <c r="F360" s="133"/>
      <c r="G360" s="125"/>
      <c r="H360" s="125"/>
      <c r="I360" s="133"/>
      <c r="J360" s="176"/>
      <c r="K360" s="177"/>
      <c r="L360" s="385">
        <f>L361</f>
        <v>947</v>
      </c>
    </row>
    <row r="361" spans="1:12" s="9" customFormat="1" ht="33" customHeight="1">
      <c r="A361" s="149" t="s">
        <v>336</v>
      </c>
      <c r="B361" s="121" t="s">
        <v>149</v>
      </c>
      <c r="C361" s="123" t="s">
        <v>134</v>
      </c>
      <c r="D361" s="122" t="s">
        <v>107</v>
      </c>
      <c r="E361" s="174" t="s">
        <v>256</v>
      </c>
      <c r="F361" s="150" t="s">
        <v>186</v>
      </c>
      <c r="G361" s="125" t="s">
        <v>186</v>
      </c>
      <c r="H361" s="125" t="s">
        <v>186</v>
      </c>
      <c r="I361" s="150" t="s">
        <v>187</v>
      </c>
      <c r="J361" s="127" t="s">
        <v>186</v>
      </c>
      <c r="K361" s="175"/>
      <c r="L361" s="386">
        <f>L362</f>
        <v>947</v>
      </c>
    </row>
    <row r="362" spans="1:12" s="9" customFormat="1" ht="22.5" customHeight="1">
      <c r="A362" s="138" t="s">
        <v>81</v>
      </c>
      <c r="B362" s="121" t="s">
        <v>149</v>
      </c>
      <c r="C362" s="123" t="s">
        <v>134</v>
      </c>
      <c r="D362" s="122" t="s">
        <v>107</v>
      </c>
      <c r="E362" s="132" t="s">
        <v>256</v>
      </c>
      <c r="F362" s="125" t="s">
        <v>186</v>
      </c>
      <c r="G362" s="125" t="s">
        <v>186</v>
      </c>
      <c r="H362" s="125" t="s">
        <v>186</v>
      </c>
      <c r="I362" s="125" t="s">
        <v>31</v>
      </c>
      <c r="J362" s="127" t="s">
        <v>186</v>
      </c>
      <c r="K362" s="35"/>
      <c r="L362" s="386">
        <f>L363+L365</f>
        <v>947</v>
      </c>
    </row>
    <row r="363" spans="1:12" s="9" customFormat="1" ht="25.5">
      <c r="A363" s="138" t="s">
        <v>84</v>
      </c>
      <c r="B363" s="121" t="s">
        <v>149</v>
      </c>
      <c r="C363" s="123" t="s">
        <v>134</v>
      </c>
      <c r="D363" s="122" t="s">
        <v>107</v>
      </c>
      <c r="E363" s="132" t="s">
        <v>256</v>
      </c>
      <c r="F363" s="125" t="s">
        <v>186</v>
      </c>
      <c r="G363" s="125" t="s">
        <v>186</v>
      </c>
      <c r="H363" s="125" t="s">
        <v>186</v>
      </c>
      <c r="I363" s="125" t="s">
        <v>31</v>
      </c>
      <c r="J363" s="127" t="s">
        <v>186</v>
      </c>
      <c r="K363" s="35" t="s">
        <v>85</v>
      </c>
      <c r="L363" s="386">
        <f>L364</f>
        <v>686.3</v>
      </c>
    </row>
    <row r="364" spans="1:12" s="9" customFormat="1" ht="25.5">
      <c r="A364" s="138" t="s">
        <v>86</v>
      </c>
      <c r="B364" s="121" t="s">
        <v>149</v>
      </c>
      <c r="C364" s="123" t="s">
        <v>134</v>
      </c>
      <c r="D364" s="122" t="s">
        <v>107</v>
      </c>
      <c r="E364" s="132" t="s">
        <v>256</v>
      </c>
      <c r="F364" s="125" t="s">
        <v>186</v>
      </c>
      <c r="G364" s="125" t="s">
        <v>186</v>
      </c>
      <c r="H364" s="125" t="s">
        <v>186</v>
      </c>
      <c r="I364" s="125" t="s">
        <v>31</v>
      </c>
      <c r="J364" s="127" t="s">
        <v>186</v>
      </c>
      <c r="K364" s="35" t="s">
        <v>87</v>
      </c>
      <c r="L364" s="386">
        <v>686.3</v>
      </c>
    </row>
    <row r="365" spans="1:12" s="9" customFormat="1" ht="12.75">
      <c r="A365" s="138" t="s">
        <v>94</v>
      </c>
      <c r="B365" s="121" t="s">
        <v>149</v>
      </c>
      <c r="C365" s="123" t="s">
        <v>134</v>
      </c>
      <c r="D365" s="122" t="s">
        <v>107</v>
      </c>
      <c r="E365" s="132" t="s">
        <v>256</v>
      </c>
      <c r="F365" s="125" t="s">
        <v>186</v>
      </c>
      <c r="G365" s="125" t="s">
        <v>186</v>
      </c>
      <c r="H365" s="125" t="s">
        <v>186</v>
      </c>
      <c r="I365" s="125" t="s">
        <v>31</v>
      </c>
      <c r="J365" s="127" t="s">
        <v>186</v>
      </c>
      <c r="K365" s="35" t="s">
        <v>95</v>
      </c>
      <c r="L365" s="386">
        <f>L366</f>
        <v>260.7</v>
      </c>
    </row>
    <row r="366" spans="1:12" s="9" customFormat="1" ht="12.75">
      <c r="A366" s="138" t="s">
        <v>96</v>
      </c>
      <c r="B366" s="121" t="s">
        <v>149</v>
      </c>
      <c r="C366" s="123" t="s">
        <v>134</v>
      </c>
      <c r="D366" s="122" t="s">
        <v>107</v>
      </c>
      <c r="E366" s="132" t="s">
        <v>256</v>
      </c>
      <c r="F366" s="125" t="s">
        <v>186</v>
      </c>
      <c r="G366" s="125" t="s">
        <v>186</v>
      </c>
      <c r="H366" s="125" t="s">
        <v>186</v>
      </c>
      <c r="I366" s="125" t="s">
        <v>31</v>
      </c>
      <c r="J366" s="127" t="s">
        <v>186</v>
      </c>
      <c r="K366" s="35" t="s">
        <v>97</v>
      </c>
      <c r="L366" s="386">
        <v>260.7</v>
      </c>
    </row>
    <row r="367" spans="1:12" s="9" customFormat="1" ht="12.75">
      <c r="A367" s="169" t="s">
        <v>273</v>
      </c>
      <c r="B367" s="121" t="s">
        <v>149</v>
      </c>
      <c r="C367" s="123" t="s">
        <v>134</v>
      </c>
      <c r="D367" s="122" t="s">
        <v>111</v>
      </c>
      <c r="E367" s="122"/>
      <c r="F367" s="133"/>
      <c r="G367" s="125"/>
      <c r="H367" s="125"/>
      <c r="I367" s="133"/>
      <c r="J367" s="176"/>
      <c r="K367" s="177"/>
      <c r="L367" s="386">
        <f>L368</f>
        <v>230</v>
      </c>
    </row>
    <row r="368" spans="1:12" s="9" customFormat="1" ht="25.5">
      <c r="A368" s="149" t="s">
        <v>336</v>
      </c>
      <c r="B368" s="121" t="s">
        <v>149</v>
      </c>
      <c r="C368" s="123" t="s">
        <v>134</v>
      </c>
      <c r="D368" s="122" t="s">
        <v>111</v>
      </c>
      <c r="E368" s="174" t="s">
        <v>256</v>
      </c>
      <c r="F368" s="150" t="s">
        <v>186</v>
      </c>
      <c r="G368" s="125" t="s">
        <v>186</v>
      </c>
      <c r="H368" s="125" t="s">
        <v>186</v>
      </c>
      <c r="I368" s="150" t="s">
        <v>187</v>
      </c>
      <c r="J368" s="127" t="s">
        <v>186</v>
      </c>
      <c r="K368" s="175"/>
      <c r="L368" s="386">
        <f>L369</f>
        <v>230</v>
      </c>
    </row>
    <row r="369" spans="1:12" s="9" customFormat="1" ht="12.75">
      <c r="A369" s="138" t="s">
        <v>81</v>
      </c>
      <c r="B369" s="121" t="s">
        <v>149</v>
      </c>
      <c r="C369" s="123" t="s">
        <v>134</v>
      </c>
      <c r="D369" s="122" t="s">
        <v>111</v>
      </c>
      <c r="E369" s="132" t="s">
        <v>256</v>
      </c>
      <c r="F369" s="125" t="s">
        <v>186</v>
      </c>
      <c r="G369" s="125" t="s">
        <v>186</v>
      </c>
      <c r="H369" s="125" t="s">
        <v>186</v>
      </c>
      <c r="I369" s="125" t="s">
        <v>31</v>
      </c>
      <c r="J369" s="127" t="s">
        <v>186</v>
      </c>
      <c r="K369" s="35"/>
      <c r="L369" s="386">
        <f>L370</f>
        <v>230</v>
      </c>
    </row>
    <row r="370" spans="1:12" s="9" customFormat="1" ht="51">
      <c r="A370" s="138" t="s">
        <v>104</v>
      </c>
      <c r="B370" s="121" t="s">
        <v>149</v>
      </c>
      <c r="C370" s="123" t="s">
        <v>134</v>
      </c>
      <c r="D370" s="122" t="s">
        <v>111</v>
      </c>
      <c r="E370" s="132" t="s">
        <v>256</v>
      </c>
      <c r="F370" s="125" t="s">
        <v>186</v>
      </c>
      <c r="G370" s="125" t="s">
        <v>186</v>
      </c>
      <c r="H370" s="125" t="s">
        <v>186</v>
      </c>
      <c r="I370" s="125" t="s">
        <v>31</v>
      </c>
      <c r="J370" s="127" t="s">
        <v>186</v>
      </c>
      <c r="K370" s="35" t="s">
        <v>92</v>
      </c>
      <c r="L370" s="386">
        <f>L371</f>
        <v>230</v>
      </c>
    </row>
    <row r="371" spans="1:12" s="9" customFormat="1" ht="25.5">
      <c r="A371" s="154" t="s">
        <v>93</v>
      </c>
      <c r="B371" s="155" t="s">
        <v>149</v>
      </c>
      <c r="C371" s="205" t="s">
        <v>134</v>
      </c>
      <c r="D371" s="206" t="s">
        <v>111</v>
      </c>
      <c r="E371" s="207" t="s">
        <v>256</v>
      </c>
      <c r="F371" s="158" t="s">
        <v>186</v>
      </c>
      <c r="G371" s="158" t="s">
        <v>186</v>
      </c>
      <c r="H371" s="158" t="s">
        <v>186</v>
      </c>
      <c r="I371" s="158" t="s">
        <v>31</v>
      </c>
      <c r="J371" s="183" t="s">
        <v>186</v>
      </c>
      <c r="K371" s="208" t="s">
        <v>240</v>
      </c>
      <c r="L371" s="387">
        <v>230</v>
      </c>
    </row>
    <row r="372" spans="1:12" s="9" customFormat="1" ht="6.75" customHeight="1">
      <c r="A372" s="138"/>
      <c r="B372" s="121"/>
      <c r="C372" s="123"/>
      <c r="D372" s="123"/>
      <c r="E372" s="132"/>
      <c r="F372" s="125"/>
      <c r="G372" s="125"/>
      <c r="H372" s="125"/>
      <c r="I372" s="125"/>
      <c r="J372" s="127"/>
      <c r="K372" s="35"/>
      <c r="L372" s="386"/>
    </row>
    <row r="373" spans="1:12" s="75" customFormat="1" ht="12.75">
      <c r="A373" s="209" t="s">
        <v>131</v>
      </c>
      <c r="B373" s="121" t="s">
        <v>150</v>
      </c>
      <c r="C373" s="210"/>
      <c r="D373" s="210"/>
      <c r="E373" s="211"/>
      <c r="F373" s="212"/>
      <c r="G373" s="125"/>
      <c r="H373" s="125"/>
      <c r="I373" s="212"/>
      <c r="J373" s="213"/>
      <c r="K373" s="214"/>
      <c r="L373" s="388">
        <f>L374</f>
        <v>2446.3</v>
      </c>
    </row>
    <row r="374" spans="1:12" s="8" customFormat="1" ht="12.75">
      <c r="A374" s="169" t="s">
        <v>122</v>
      </c>
      <c r="B374" s="121" t="s">
        <v>150</v>
      </c>
      <c r="C374" s="215" t="s">
        <v>107</v>
      </c>
      <c r="D374" s="123"/>
      <c r="E374" s="122"/>
      <c r="F374" s="133"/>
      <c r="G374" s="125"/>
      <c r="H374" s="125"/>
      <c r="I374" s="133"/>
      <c r="J374" s="176"/>
      <c r="K374" s="177"/>
      <c r="L374" s="389">
        <f>L375+L387</f>
        <v>2446.3</v>
      </c>
    </row>
    <row r="375" spans="1:12" s="8" customFormat="1" ht="38.25">
      <c r="A375" s="120" t="s">
        <v>144</v>
      </c>
      <c r="B375" s="121" t="s">
        <v>150</v>
      </c>
      <c r="C375" s="215" t="s">
        <v>107</v>
      </c>
      <c r="D375" s="123" t="s">
        <v>110</v>
      </c>
      <c r="E375" s="122"/>
      <c r="F375" s="133"/>
      <c r="G375" s="125"/>
      <c r="H375" s="125"/>
      <c r="I375" s="133"/>
      <c r="J375" s="176"/>
      <c r="K375" s="177"/>
      <c r="L375" s="389">
        <f>L376</f>
        <v>2386.3</v>
      </c>
    </row>
    <row r="376" spans="1:12" s="8" customFormat="1" ht="25.5">
      <c r="A376" s="138" t="s">
        <v>45</v>
      </c>
      <c r="B376" s="121" t="s">
        <v>150</v>
      </c>
      <c r="C376" s="215" t="s">
        <v>107</v>
      </c>
      <c r="D376" s="123" t="s">
        <v>110</v>
      </c>
      <c r="E376" s="174" t="s">
        <v>10</v>
      </c>
      <c r="F376" s="150" t="s">
        <v>186</v>
      </c>
      <c r="G376" s="125" t="s">
        <v>186</v>
      </c>
      <c r="H376" s="125" t="s">
        <v>186</v>
      </c>
      <c r="I376" s="150" t="s">
        <v>187</v>
      </c>
      <c r="J376" s="127" t="s">
        <v>186</v>
      </c>
      <c r="K376" s="175"/>
      <c r="L376" s="386">
        <f>L377++L381</f>
        <v>2386.3</v>
      </c>
    </row>
    <row r="377" spans="1:12" s="8" customFormat="1" ht="12.75">
      <c r="A377" s="149" t="s">
        <v>46</v>
      </c>
      <c r="B377" s="121" t="s">
        <v>150</v>
      </c>
      <c r="C377" s="215" t="s">
        <v>107</v>
      </c>
      <c r="D377" s="123" t="s">
        <v>110</v>
      </c>
      <c r="E377" s="174" t="s">
        <v>10</v>
      </c>
      <c r="F377" s="150">
        <v>1</v>
      </c>
      <c r="G377" s="125" t="s">
        <v>186</v>
      </c>
      <c r="H377" s="125" t="s">
        <v>186</v>
      </c>
      <c r="I377" s="150" t="s">
        <v>187</v>
      </c>
      <c r="J377" s="127" t="s">
        <v>186</v>
      </c>
      <c r="K377" s="175"/>
      <c r="L377" s="386">
        <f>L378</f>
        <v>1339.5</v>
      </c>
    </row>
    <row r="378" spans="1:12" s="8" customFormat="1" ht="25.5">
      <c r="A378" s="146" t="s">
        <v>47</v>
      </c>
      <c r="B378" s="121" t="s">
        <v>150</v>
      </c>
      <c r="C378" s="215" t="s">
        <v>107</v>
      </c>
      <c r="D378" s="123" t="s">
        <v>110</v>
      </c>
      <c r="E378" s="132" t="s">
        <v>10</v>
      </c>
      <c r="F378" s="125">
        <v>1</v>
      </c>
      <c r="G378" s="125" t="s">
        <v>186</v>
      </c>
      <c r="H378" s="125" t="s">
        <v>186</v>
      </c>
      <c r="I378" s="125" t="s">
        <v>43</v>
      </c>
      <c r="J378" s="127" t="s">
        <v>186</v>
      </c>
      <c r="K378" s="35"/>
      <c r="L378" s="386">
        <f>L379</f>
        <v>1339.5</v>
      </c>
    </row>
    <row r="379" spans="1:12" s="8" customFormat="1" ht="51">
      <c r="A379" s="138" t="s">
        <v>104</v>
      </c>
      <c r="B379" s="121" t="s">
        <v>150</v>
      </c>
      <c r="C379" s="215" t="s">
        <v>107</v>
      </c>
      <c r="D379" s="123" t="s">
        <v>110</v>
      </c>
      <c r="E379" s="132" t="s">
        <v>10</v>
      </c>
      <c r="F379" s="125" t="s">
        <v>188</v>
      </c>
      <c r="G379" s="125" t="s">
        <v>186</v>
      </c>
      <c r="H379" s="125" t="s">
        <v>186</v>
      </c>
      <c r="I379" s="125" t="s">
        <v>43</v>
      </c>
      <c r="J379" s="127" t="s">
        <v>186</v>
      </c>
      <c r="K379" s="35">
        <v>100</v>
      </c>
      <c r="L379" s="386">
        <f>L380</f>
        <v>1339.5</v>
      </c>
    </row>
    <row r="380" spans="1:12" s="8" customFormat="1" ht="25.5">
      <c r="A380" s="138" t="s">
        <v>93</v>
      </c>
      <c r="B380" s="121" t="s">
        <v>150</v>
      </c>
      <c r="C380" s="215" t="s">
        <v>107</v>
      </c>
      <c r="D380" s="123" t="s">
        <v>110</v>
      </c>
      <c r="E380" s="132" t="s">
        <v>10</v>
      </c>
      <c r="F380" s="125" t="s">
        <v>188</v>
      </c>
      <c r="G380" s="125" t="s">
        <v>186</v>
      </c>
      <c r="H380" s="125" t="s">
        <v>186</v>
      </c>
      <c r="I380" s="125" t="s">
        <v>43</v>
      </c>
      <c r="J380" s="127" t="s">
        <v>186</v>
      </c>
      <c r="K380" s="35">
        <v>120</v>
      </c>
      <c r="L380" s="386">
        <v>1339.5</v>
      </c>
    </row>
    <row r="381" spans="1:12" s="8" customFormat="1" ht="12.75">
      <c r="A381" s="149" t="s">
        <v>48</v>
      </c>
      <c r="B381" s="121" t="s">
        <v>150</v>
      </c>
      <c r="C381" s="215" t="s">
        <v>107</v>
      </c>
      <c r="D381" s="123" t="s">
        <v>110</v>
      </c>
      <c r="E381" s="174" t="s">
        <v>10</v>
      </c>
      <c r="F381" s="150" t="s">
        <v>184</v>
      </c>
      <c r="G381" s="125" t="s">
        <v>186</v>
      </c>
      <c r="H381" s="125" t="s">
        <v>186</v>
      </c>
      <c r="I381" s="150" t="s">
        <v>187</v>
      </c>
      <c r="J381" s="127" t="s">
        <v>186</v>
      </c>
      <c r="K381" s="175"/>
      <c r="L381" s="386">
        <f>L382</f>
        <v>1046.8</v>
      </c>
    </row>
    <row r="382" spans="1:12" s="8" customFormat="1" ht="25.5">
      <c r="A382" s="146" t="s">
        <v>47</v>
      </c>
      <c r="B382" s="121" t="s">
        <v>150</v>
      </c>
      <c r="C382" s="215" t="s">
        <v>107</v>
      </c>
      <c r="D382" s="123" t="s">
        <v>110</v>
      </c>
      <c r="E382" s="132" t="s">
        <v>10</v>
      </c>
      <c r="F382" s="125" t="s">
        <v>184</v>
      </c>
      <c r="G382" s="125" t="s">
        <v>186</v>
      </c>
      <c r="H382" s="125" t="s">
        <v>186</v>
      </c>
      <c r="I382" s="125" t="s">
        <v>43</v>
      </c>
      <c r="J382" s="127" t="s">
        <v>186</v>
      </c>
      <c r="K382" s="35"/>
      <c r="L382" s="386">
        <f>L383+L385</f>
        <v>1046.8</v>
      </c>
    </row>
    <row r="383" spans="1:12" s="8" customFormat="1" ht="51">
      <c r="A383" s="138" t="s">
        <v>104</v>
      </c>
      <c r="B383" s="121" t="s">
        <v>150</v>
      </c>
      <c r="C383" s="215" t="s">
        <v>107</v>
      </c>
      <c r="D383" s="123" t="s">
        <v>110</v>
      </c>
      <c r="E383" s="132" t="s">
        <v>10</v>
      </c>
      <c r="F383" s="125" t="s">
        <v>184</v>
      </c>
      <c r="G383" s="125" t="s">
        <v>186</v>
      </c>
      <c r="H383" s="125" t="s">
        <v>186</v>
      </c>
      <c r="I383" s="125" t="s">
        <v>43</v>
      </c>
      <c r="J383" s="127" t="s">
        <v>186</v>
      </c>
      <c r="K383" s="35">
        <v>100</v>
      </c>
      <c r="L383" s="386">
        <f>L384</f>
        <v>886.8</v>
      </c>
    </row>
    <row r="384" spans="1:12" s="8" customFormat="1" ht="25.5">
      <c r="A384" s="138" t="s">
        <v>93</v>
      </c>
      <c r="B384" s="121" t="s">
        <v>150</v>
      </c>
      <c r="C384" s="215" t="s">
        <v>107</v>
      </c>
      <c r="D384" s="123" t="s">
        <v>110</v>
      </c>
      <c r="E384" s="132" t="s">
        <v>10</v>
      </c>
      <c r="F384" s="125" t="s">
        <v>184</v>
      </c>
      <c r="G384" s="125" t="s">
        <v>186</v>
      </c>
      <c r="H384" s="125" t="s">
        <v>186</v>
      </c>
      <c r="I384" s="125" t="s">
        <v>43</v>
      </c>
      <c r="J384" s="127" t="s">
        <v>186</v>
      </c>
      <c r="K384" s="35">
        <v>120</v>
      </c>
      <c r="L384" s="386">
        <v>886.8</v>
      </c>
    </row>
    <row r="385" spans="1:12" s="8" customFormat="1" ht="25.5">
      <c r="A385" s="138" t="s">
        <v>84</v>
      </c>
      <c r="B385" s="121" t="s">
        <v>150</v>
      </c>
      <c r="C385" s="215" t="s">
        <v>107</v>
      </c>
      <c r="D385" s="123" t="s">
        <v>110</v>
      </c>
      <c r="E385" s="132" t="s">
        <v>10</v>
      </c>
      <c r="F385" s="125" t="s">
        <v>184</v>
      </c>
      <c r="G385" s="125" t="s">
        <v>186</v>
      </c>
      <c r="H385" s="125" t="s">
        <v>186</v>
      </c>
      <c r="I385" s="125" t="s">
        <v>43</v>
      </c>
      <c r="J385" s="127" t="s">
        <v>186</v>
      </c>
      <c r="K385" s="35" t="s">
        <v>85</v>
      </c>
      <c r="L385" s="386">
        <f>L386</f>
        <v>160</v>
      </c>
    </row>
    <row r="386" spans="1:12" s="8" customFormat="1" ht="25.5">
      <c r="A386" s="138" t="s">
        <v>86</v>
      </c>
      <c r="B386" s="121" t="s">
        <v>150</v>
      </c>
      <c r="C386" s="215" t="s">
        <v>107</v>
      </c>
      <c r="D386" s="123" t="s">
        <v>110</v>
      </c>
      <c r="E386" s="132" t="s">
        <v>10</v>
      </c>
      <c r="F386" s="125" t="s">
        <v>184</v>
      </c>
      <c r="G386" s="125" t="s">
        <v>186</v>
      </c>
      <c r="H386" s="125" t="s">
        <v>186</v>
      </c>
      <c r="I386" s="125" t="s">
        <v>43</v>
      </c>
      <c r="J386" s="127" t="s">
        <v>186</v>
      </c>
      <c r="K386" s="35" t="s">
        <v>87</v>
      </c>
      <c r="L386" s="386">
        <v>160</v>
      </c>
    </row>
    <row r="387" spans="1:12" s="8" customFormat="1" ht="12.75">
      <c r="A387" s="120" t="s">
        <v>137</v>
      </c>
      <c r="B387" s="121" t="s">
        <v>150</v>
      </c>
      <c r="C387" s="123" t="s">
        <v>107</v>
      </c>
      <c r="D387" s="123" t="s">
        <v>163</v>
      </c>
      <c r="E387" s="122"/>
      <c r="F387" s="133"/>
      <c r="G387" s="125"/>
      <c r="H387" s="125"/>
      <c r="I387" s="133"/>
      <c r="J387" s="176"/>
      <c r="K387" s="177"/>
      <c r="L387" s="389">
        <f>L388</f>
        <v>60</v>
      </c>
    </row>
    <row r="388" spans="1:12" s="8" customFormat="1" ht="25.5">
      <c r="A388" s="130" t="s">
        <v>77</v>
      </c>
      <c r="B388" s="121" t="s">
        <v>150</v>
      </c>
      <c r="C388" s="123" t="s">
        <v>107</v>
      </c>
      <c r="D388" s="123" t="s">
        <v>163</v>
      </c>
      <c r="E388" s="132" t="s">
        <v>14</v>
      </c>
      <c r="F388" s="125" t="s">
        <v>186</v>
      </c>
      <c r="G388" s="125" t="s">
        <v>186</v>
      </c>
      <c r="H388" s="125" t="s">
        <v>186</v>
      </c>
      <c r="I388" s="125" t="s">
        <v>187</v>
      </c>
      <c r="J388" s="127" t="s">
        <v>186</v>
      </c>
      <c r="K388" s="177"/>
      <c r="L388" s="389">
        <f>L389</f>
        <v>60</v>
      </c>
    </row>
    <row r="389" spans="1:12" s="8" customFormat="1" ht="17.25" customHeight="1">
      <c r="A389" s="120" t="s">
        <v>79</v>
      </c>
      <c r="B389" s="121" t="s">
        <v>150</v>
      </c>
      <c r="C389" s="123" t="s">
        <v>107</v>
      </c>
      <c r="D389" s="123" t="s">
        <v>163</v>
      </c>
      <c r="E389" s="132" t="s">
        <v>14</v>
      </c>
      <c r="F389" s="125" t="s">
        <v>186</v>
      </c>
      <c r="G389" s="125" t="s">
        <v>186</v>
      </c>
      <c r="H389" s="125" t="s">
        <v>186</v>
      </c>
      <c r="I389" s="125" t="s">
        <v>15</v>
      </c>
      <c r="J389" s="127" t="s">
        <v>186</v>
      </c>
      <c r="K389" s="35"/>
      <c r="L389" s="386">
        <f>L390</f>
        <v>60</v>
      </c>
    </row>
    <row r="390" spans="1:12" s="8" customFormat="1" ht="25.5">
      <c r="A390" s="138" t="s">
        <v>84</v>
      </c>
      <c r="B390" s="121" t="s">
        <v>150</v>
      </c>
      <c r="C390" s="123" t="s">
        <v>107</v>
      </c>
      <c r="D390" s="123" t="s">
        <v>163</v>
      </c>
      <c r="E390" s="132" t="s">
        <v>14</v>
      </c>
      <c r="F390" s="125" t="s">
        <v>186</v>
      </c>
      <c r="G390" s="125" t="s">
        <v>186</v>
      </c>
      <c r="H390" s="125" t="s">
        <v>186</v>
      </c>
      <c r="I390" s="125" t="s">
        <v>15</v>
      </c>
      <c r="J390" s="127" t="s">
        <v>186</v>
      </c>
      <c r="K390" s="35">
        <v>200</v>
      </c>
      <c r="L390" s="386">
        <f>L391</f>
        <v>60</v>
      </c>
    </row>
    <row r="391" spans="1:12" s="8" customFormat="1" ht="25.5">
      <c r="A391" s="154" t="s">
        <v>86</v>
      </c>
      <c r="B391" s="155" t="s">
        <v>150</v>
      </c>
      <c r="C391" s="205" t="s">
        <v>107</v>
      </c>
      <c r="D391" s="205" t="s">
        <v>163</v>
      </c>
      <c r="E391" s="207" t="s">
        <v>14</v>
      </c>
      <c r="F391" s="158" t="s">
        <v>186</v>
      </c>
      <c r="G391" s="158" t="s">
        <v>186</v>
      </c>
      <c r="H391" s="158" t="s">
        <v>186</v>
      </c>
      <c r="I391" s="158" t="s">
        <v>15</v>
      </c>
      <c r="J391" s="183" t="s">
        <v>186</v>
      </c>
      <c r="K391" s="208">
        <v>240</v>
      </c>
      <c r="L391" s="387">
        <v>60</v>
      </c>
    </row>
    <row r="392" spans="1:12" s="75" customFormat="1" ht="21" customHeight="1">
      <c r="A392" s="209" t="s">
        <v>161</v>
      </c>
      <c r="B392" s="121" t="s">
        <v>159</v>
      </c>
      <c r="C392" s="216"/>
      <c r="D392" s="217"/>
      <c r="E392" s="218"/>
      <c r="F392" s="218"/>
      <c r="G392" s="167"/>
      <c r="H392" s="167"/>
      <c r="I392" s="218"/>
      <c r="J392" s="219"/>
      <c r="K392" s="214"/>
      <c r="L392" s="388">
        <f>L393+L414+L420+L451</f>
        <v>41652.4</v>
      </c>
    </row>
    <row r="393" spans="1:12" s="8" customFormat="1" ht="12.75">
      <c r="A393" s="169" t="s">
        <v>122</v>
      </c>
      <c r="B393" s="121" t="s">
        <v>159</v>
      </c>
      <c r="C393" s="171" t="s">
        <v>107</v>
      </c>
      <c r="D393" s="145"/>
      <c r="E393" s="147"/>
      <c r="F393" s="147"/>
      <c r="G393" s="125"/>
      <c r="H393" s="125"/>
      <c r="I393" s="147"/>
      <c r="J393" s="170"/>
      <c r="K393" s="172"/>
      <c r="L393" s="389">
        <f>L394</f>
        <v>19386.4</v>
      </c>
    </row>
    <row r="394" spans="1:12" s="8" customFormat="1" ht="12.75">
      <c r="A394" s="120" t="s">
        <v>137</v>
      </c>
      <c r="B394" s="121" t="s">
        <v>159</v>
      </c>
      <c r="C394" s="122" t="s">
        <v>107</v>
      </c>
      <c r="D394" s="123" t="s">
        <v>163</v>
      </c>
      <c r="E394" s="133"/>
      <c r="F394" s="133"/>
      <c r="G394" s="125"/>
      <c r="H394" s="125"/>
      <c r="I394" s="133"/>
      <c r="J394" s="176"/>
      <c r="K394" s="177"/>
      <c r="L394" s="389">
        <f>L406+L400+L395</f>
        <v>19386.4</v>
      </c>
    </row>
    <row r="395" spans="1:12" s="8" customFormat="1" ht="51">
      <c r="A395" s="149" t="s">
        <v>258</v>
      </c>
      <c r="B395" s="121" t="s">
        <v>159</v>
      </c>
      <c r="C395" s="122" t="s">
        <v>107</v>
      </c>
      <c r="D395" s="123" t="s">
        <v>163</v>
      </c>
      <c r="E395" s="125" t="s">
        <v>114</v>
      </c>
      <c r="F395" s="125" t="s">
        <v>186</v>
      </c>
      <c r="G395" s="125" t="s">
        <v>186</v>
      </c>
      <c r="H395" s="125" t="s">
        <v>186</v>
      </c>
      <c r="I395" s="125" t="s">
        <v>187</v>
      </c>
      <c r="J395" s="127" t="s">
        <v>186</v>
      </c>
      <c r="K395" s="35"/>
      <c r="L395" s="386">
        <f>L396</f>
        <v>900</v>
      </c>
    </row>
    <row r="396" spans="1:12" s="8" customFormat="1" ht="38.25">
      <c r="A396" s="149" t="s">
        <v>274</v>
      </c>
      <c r="B396" s="121" t="s">
        <v>159</v>
      </c>
      <c r="C396" s="122" t="s">
        <v>107</v>
      </c>
      <c r="D396" s="123" t="s">
        <v>163</v>
      </c>
      <c r="E396" s="125" t="s">
        <v>114</v>
      </c>
      <c r="F396" s="125" t="s">
        <v>188</v>
      </c>
      <c r="G396" s="125" t="s">
        <v>186</v>
      </c>
      <c r="H396" s="125" t="s">
        <v>186</v>
      </c>
      <c r="I396" s="125" t="s">
        <v>187</v>
      </c>
      <c r="J396" s="127" t="s">
        <v>186</v>
      </c>
      <c r="K396" s="35"/>
      <c r="L396" s="386">
        <f>L397</f>
        <v>900</v>
      </c>
    </row>
    <row r="397" spans="1:12" s="8" customFormat="1" ht="25.5">
      <c r="A397" s="120" t="s">
        <v>78</v>
      </c>
      <c r="B397" s="121" t="s">
        <v>159</v>
      </c>
      <c r="C397" s="122" t="s">
        <v>107</v>
      </c>
      <c r="D397" s="123" t="s">
        <v>163</v>
      </c>
      <c r="E397" s="35" t="s">
        <v>114</v>
      </c>
      <c r="F397" s="35" t="s">
        <v>188</v>
      </c>
      <c r="G397" s="125" t="s">
        <v>186</v>
      </c>
      <c r="H397" s="125" t="s">
        <v>186</v>
      </c>
      <c r="I397" s="35" t="s">
        <v>29</v>
      </c>
      <c r="J397" s="127" t="s">
        <v>186</v>
      </c>
      <c r="K397" s="35"/>
      <c r="L397" s="386">
        <f>L398</f>
        <v>900</v>
      </c>
    </row>
    <row r="398" spans="1:12" s="8" customFormat="1" ht="25.5">
      <c r="A398" s="138" t="s">
        <v>84</v>
      </c>
      <c r="B398" s="121" t="s">
        <v>159</v>
      </c>
      <c r="C398" s="122" t="s">
        <v>107</v>
      </c>
      <c r="D398" s="123" t="s">
        <v>163</v>
      </c>
      <c r="E398" s="35" t="s">
        <v>114</v>
      </c>
      <c r="F398" s="35" t="s">
        <v>188</v>
      </c>
      <c r="G398" s="125" t="s">
        <v>186</v>
      </c>
      <c r="H398" s="125" t="s">
        <v>186</v>
      </c>
      <c r="I398" s="35" t="s">
        <v>29</v>
      </c>
      <c r="J398" s="127" t="s">
        <v>186</v>
      </c>
      <c r="K398" s="35">
        <v>200</v>
      </c>
      <c r="L398" s="386">
        <f>L399</f>
        <v>900</v>
      </c>
    </row>
    <row r="399" spans="1:12" s="8" customFormat="1" ht="25.5">
      <c r="A399" s="138" t="s">
        <v>86</v>
      </c>
      <c r="B399" s="121" t="s">
        <v>159</v>
      </c>
      <c r="C399" s="122" t="s">
        <v>107</v>
      </c>
      <c r="D399" s="123" t="s">
        <v>163</v>
      </c>
      <c r="E399" s="35" t="s">
        <v>114</v>
      </c>
      <c r="F399" s="35" t="s">
        <v>188</v>
      </c>
      <c r="G399" s="125" t="s">
        <v>186</v>
      </c>
      <c r="H399" s="125" t="s">
        <v>186</v>
      </c>
      <c r="I399" s="35" t="s">
        <v>29</v>
      </c>
      <c r="J399" s="127" t="s">
        <v>186</v>
      </c>
      <c r="K399" s="35">
        <v>240</v>
      </c>
      <c r="L399" s="386">
        <v>900</v>
      </c>
    </row>
    <row r="400" spans="1:12" s="8" customFormat="1" ht="38.25">
      <c r="A400" s="149" t="s">
        <v>280</v>
      </c>
      <c r="B400" s="121" t="s">
        <v>159</v>
      </c>
      <c r="C400" s="122" t="s">
        <v>107</v>
      </c>
      <c r="D400" s="123" t="s">
        <v>163</v>
      </c>
      <c r="E400" s="35" t="s">
        <v>215</v>
      </c>
      <c r="F400" s="35" t="s">
        <v>186</v>
      </c>
      <c r="G400" s="125" t="s">
        <v>186</v>
      </c>
      <c r="H400" s="125" t="s">
        <v>186</v>
      </c>
      <c r="I400" s="35" t="s">
        <v>187</v>
      </c>
      <c r="J400" s="127" t="s">
        <v>186</v>
      </c>
      <c r="K400" s="35"/>
      <c r="L400" s="389">
        <f>L401</f>
        <v>2010</v>
      </c>
    </row>
    <row r="401" spans="1:12" s="8" customFormat="1" ht="25.5">
      <c r="A401" s="120" t="s">
        <v>78</v>
      </c>
      <c r="B401" s="121" t="s">
        <v>159</v>
      </c>
      <c r="C401" s="122" t="s">
        <v>107</v>
      </c>
      <c r="D401" s="123" t="s">
        <v>163</v>
      </c>
      <c r="E401" s="35" t="s">
        <v>215</v>
      </c>
      <c r="F401" s="35" t="s">
        <v>186</v>
      </c>
      <c r="G401" s="125" t="s">
        <v>186</v>
      </c>
      <c r="H401" s="125" t="s">
        <v>186</v>
      </c>
      <c r="I401" s="35" t="s">
        <v>29</v>
      </c>
      <c r="J401" s="127" t="s">
        <v>186</v>
      </c>
      <c r="K401" s="35"/>
      <c r="L401" s="389">
        <f>L402+L404</f>
        <v>2010</v>
      </c>
    </row>
    <row r="402" spans="1:12" s="8" customFormat="1" ht="25.5">
      <c r="A402" s="138" t="s">
        <v>84</v>
      </c>
      <c r="B402" s="121" t="s">
        <v>159</v>
      </c>
      <c r="C402" s="122" t="s">
        <v>107</v>
      </c>
      <c r="D402" s="123" t="s">
        <v>163</v>
      </c>
      <c r="E402" s="35" t="s">
        <v>215</v>
      </c>
      <c r="F402" s="35" t="s">
        <v>186</v>
      </c>
      <c r="G402" s="125" t="s">
        <v>186</v>
      </c>
      <c r="H402" s="125" t="s">
        <v>186</v>
      </c>
      <c r="I402" s="35" t="s">
        <v>29</v>
      </c>
      <c r="J402" s="127" t="s">
        <v>186</v>
      </c>
      <c r="K402" s="35">
        <v>200</v>
      </c>
      <c r="L402" s="405">
        <f>L403</f>
        <v>1910</v>
      </c>
    </row>
    <row r="403" spans="1:12" s="8" customFormat="1" ht="25.5">
      <c r="A403" s="138" t="s">
        <v>86</v>
      </c>
      <c r="B403" s="121" t="s">
        <v>159</v>
      </c>
      <c r="C403" s="122" t="s">
        <v>107</v>
      </c>
      <c r="D403" s="123" t="s">
        <v>163</v>
      </c>
      <c r="E403" s="35" t="s">
        <v>215</v>
      </c>
      <c r="F403" s="35" t="s">
        <v>186</v>
      </c>
      <c r="G403" s="125" t="s">
        <v>186</v>
      </c>
      <c r="H403" s="125" t="s">
        <v>186</v>
      </c>
      <c r="I403" s="35" t="s">
        <v>29</v>
      </c>
      <c r="J403" s="127" t="s">
        <v>186</v>
      </c>
      <c r="K403" s="35">
        <v>240</v>
      </c>
      <c r="L403" s="405">
        <v>1910</v>
      </c>
    </row>
    <row r="404" spans="1:12" s="8" customFormat="1" ht="12.75">
      <c r="A404" s="138" t="s">
        <v>94</v>
      </c>
      <c r="B404" s="121" t="s">
        <v>159</v>
      </c>
      <c r="C404" s="220" t="s">
        <v>107</v>
      </c>
      <c r="D404" s="123" t="s">
        <v>163</v>
      </c>
      <c r="E404" s="35" t="s">
        <v>215</v>
      </c>
      <c r="F404" s="35" t="s">
        <v>186</v>
      </c>
      <c r="G404" s="125" t="s">
        <v>186</v>
      </c>
      <c r="H404" s="125" t="s">
        <v>186</v>
      </c>
      <c r="I404" s="35" t="s">
        <v>29</v>
      </c>
      <c r="J404" s="127" t="s">
        <v>186</v>
      </c>
      <c r="K404" s="35" t="s">
        <v>95</v>
      </c>
      <c r="L404" s="389">
        <f>L405</f>
        <v>100</v>
      </c>
    </row>
    <row r="405" spans="1:12" s="8" customFormat="1" ht="12.75">
      <c r="A405" s="138" t="s">
        <v>96</v>
      </c>
      <c r="B405" s="121" t="s">
        <v>159</v>
      </c>
      <c r="C405" s="220" t="s">
        <v>107</v>
      </c>
      <c r="D405" s="123" t="s">
        <v>163</v>
      </c>
      <c r="E405" s="35" t="s">
        <v>215</v>
      </c>
      <c r="F405" s="35" t="s">
        <v>186</v>
      </c>
      <c r="G405" s="125" t="s">
        <v>186</v>
      </c>
      <c r="H405" s="125" t="s">
        <v>186</v>
      </c>
      <c r="I405" s="35" t="s">
        <v>29</v>
      </c>
      <c r="J405" s="127" t="s">
        <v>186</v>
      </c>
      <c r="K405" s="35" t="s">
        <v>97</v>
      </c>
      <c r="L405" s="389">
        <v>100</v>
      </c>
    </row>
    <row r="406" spans="1:12" s="8" customFormat="1" ht="25.5">
      <c r="A406" s="138" t="s">
        <v>50</v>
      </c>
      <c r="B406" s="121" t="s">
        <v>159</v>
      </c>
      <c r="C406" s="122" t="s">
        <v>107</v>
      </c>
      <c r="D406" s="123" t="s">
        <v>163</v>
      </c>
      <c r="E406" s="125" t="s">
        <v>12</v>
      </c>
      <c r="F406" s="125" t="s">
        <v>186</v>
      </c>
      <c r="G406" s="125" t="s">
        <v>186</v>
      </c>
      <c r="H406" s="125" t="s">
        <v>186</v>
      </c>
      <c r="I406" s="125" t="s">
        <v>187</v>
      </c>
      <c r="J406" s="127" t="s">
        <v>186</v>
      </c>
      <c r="K406" s="35"/>
      <c r="L406" s="389">
        <f>L407</f>
        <v>16476.4</v>
      </c>
    </row>
    <row r="407" spans="1:12" s="8" customFormat="1" ht="25.5">
      <c r="A407" s="146" t="s">
        <v>47</v>
      </c>
      <c r="B407" s="121" t="s">
        <v>159</v>
      </c>
      <c r="C407" s="122" t="s">
        <v>107</v>
      </c>
      <c r="D407" s="123" t="s">
        <v>163</v>
      </c>
      <c r="E407" s="125" t="s">
        <v>12</v>
      </c>
      <c r="F407" s="125" t="s">
        <v>186</v>
      </c>
      <c r="G407" s="125" t="s">
        <v>186</v>
      </c>
      <c r="H407" s="125" t="s">
        <v>186</v>
      </c>
      <c r="I407" s="125" t="s">
        <v>43</v>
      </c>
      <c r="J407" s="127" t="s">
        <v>186</v>
      </c>
      <c r="K407" s="35"/>
      <c r="L407" s="386">
        <f>L408+L410+L412</f>
        <v>16476.4</v>
      </c>
    </row>
    <row r="408" spans="1:12" s="8" customFormat="1" ht="51">
      <c r="A408" s="138" t="s">
        <v>104</v>
      </c>
      <c r="B408" s="121" t="s">
        <v>159</v>
      </c>
      <c r="C408" s="122" t="s">
        <v>107</v>
      </c>
      <c r="D408" s="123" t="s">
        <v>163</v>
      </c>
      <c r="E408" s="125" t="s">
        <v>12</v>
      </c>
      <c r="F408" s="125" t="s">
        <v>186</v>
      </c>
      <c r="G408" s="125" t="s">
        <v>186</v>
      </c>
      <c r="H408" s="125" t="s">
        <v>186</v>
      </c>
      <c r="I408" s="125" t="s">
        <v>43</v>
      </c>
      <c r="J408" s="127" t="s">
        <v>186</v>
      </c>
      <c r="K408" s="35">
        <v>100</v>
      </c>
      <c r="L408" s="386">
        <f>L409</f>
        <v>14017.2</v>
      </c>
    </row>
    <row r="409" spans="1:12" s="8" customFormat="1" ht="25.5">
      <c r="A409" s="138" t="s">
        <v>93</v>
      </c>
      <c r="B409" s="121" t="s">
        <v>159</v>
      </c>
      <c r="C409" s="122" t="s">
        <v>107</v>
      </c>
      <c r="D409" s="123" t="s">
        <v>163</v>
      </c>
      <c r="E409" s="125" t="s">
        <v>12</v>
      </c>
      <c r="F409" s="125" t="s">
        <v>186</v>
      </c>
      <c r="G409" s="125" t="s">
        <v>186</v>
      </c>
      <c r="H409" s="125" t="s">
        <v>186</v>
      </c>
      <c r="I409" s="125" t="s">
        <v>43</v>
      </c>
      <c r="J409" s="127" t="s">
        <v>186</v>
      </c>
      <c r="K409" s="35">
        <v>120</v>
      </c>
      <c r="L409" s="386">
        <v>14017.2</v>
      </c>
    </row>
    <row r="410" spans="1:12" s="8" customFormat="1" ht="25.5">
      <c r="A410" s="138" t="s">
        <v>84</v>
      </c>
      <c r="B410" s="121" t="s">
        <v>159</v>
      </c>
      <c r="C410" s="122" t="s">
        <v>107</v>
      </c>
      <c r="D410" s="123" t="s">
        <v>163</v>
      </c>
      <c r="E410" s="125" t="s">
        <v>12</v>
      </c>
      <c r="F410" s="125" t="s">
        <v>186</v>
      </c>
      <c r="G410" s="125" t="s">
        <v>186</v>
      </c>
      <c r="H410" s="125" t="s">
        <v>186</v>
      </c>
      <c r="I410" s="125" t="s">
        <v>43</v>
      </c>
      <c r="J410" s="127" t="s">
        <v>186</v>
      </c>
      <c r="K410" s="35">
        <v>200</v>
      </c>
      <c r="L410" s="386">
        <f>L411</f>
        <v>485</v>
      </c>
    </row>
    <row r="411" spans="1:12" s="8" customFormat="1" ht="25.5">
      <c r="A411" s="138" t="s">
        <v>86</v>
      </c>
      <c r="B411" s="121" t="s">
        <v>159</v>
      </c>
      <c r="C411" s="122" t="s">
        <v>107</v>
      </c>
      <c r="D411" s="123" t="s">
        <v>163</v>
      </c>
      <c r="E411" s="125" t="s">
        <v>12</v>
      </c>
      <c r="F411" s="125" t="s">
        <v>186</v>
      </c>
      <c r="G411" s="125" t="s">
        <v>186</v>
      </c>
      <c r="H411" s="125" t="s">
        <v>186</v>
      </c>
      <c r="I411" s="125" t="s">
        <v>43</v>
      </c>
      <c r="J411" s="127" t="s">
        <v>186</v>
      </c>
      <c r="K411" s="35">
        <v>240</v>
      </c>
      <c r="L411" s="386">
        <v>485</v>
      </c>
    </row>
    <row r="412" spans="1:12" s="8" customFormat="1" ht="12.75">
      <c r="A412" s="138" t="s">
        <v>94</v>
      </c>
      <c r="B412" s="121" t="s">
        <v>159</v>
      </c>
      <c r="C412" s="122" t="s">
        <v>107</v>
      </c>
      <c r="D412" s="123" t="s">
        <v>163</v>
      </c>
      <c r="E412" s="125" t="s">
        <v>12</v>
      </c>
      <c r="F412" s="125" t="s">
        <v>186</v>
      </c>
      <c r="G412" s="125" t="s">
        <v>186</v>
      </c>
      <c r="H412" s="125" t="s">
        <v>186</v>
      </c>
      <c r="I412" s="125" t="s">
        <v>43</v>
      </c>
      <c r="J412" s="127" t="s">
        <v>186</v>
      </c>
      <c r="K412" s="35" t="s">
        <v>95</v>
      </c>
      <c r="L412" s="386">
        <f>L413</f>
        <v>1974.2</v>
      </c>
    </row>
    <row r="413" spans="1:12" s="8" customFormat="1" ht="12.75">
      <c r="A413" s="138" t="s">
        <v>243</v>
      </c>
      <c r="B413" s="121" t="s">
        <v>159</v>
      </c>
      <c r="C413" s="122" t="s">
        <v>107</v>
      </c>
      <c r="D413" s="123" t="s">
        <v>163</v>
      </c>
      <c r="E413" s="125" t="s">
        <v>12</v>
      </c>
      <c r="F413" s="125" t="s">
        <v>186</v>
      </c>
      <c r="G413" s="125" t="s">
        <v>186</v>
      </c>
      <c r="H413" s="125" t="s">
        <v>186</v>
      </c>
      <c r="I413" s="125" t="s">
        <v>43</v>
      </c>
      <c r="J413" s="127" t="s">
        <v>186</v>
      </c>
      <c r="K413" s="35" t="s">
        <v>242</v>
      </c>
      <c r="L413" s="386">
        <v>1974.2</v>
      </c>
    </row>
    <row r="414" spans="1:12" s="8" customFormat="1" ht="12.75">
      <c r="A414" s="120" t="s">
        <v>125</v>
      </c>
      <c r="B414" s="221" t="s">
        <v>159</v>
      </c>
      <c r="C414" s="222" t="s">
        <v>109</v>
      </c>
      <c r="D414" s="223"/>
      <c r="E414" s="224"/>
      <c r="F414" s="125"/>
      <c r="G414" s="125"/>
      <c r="H414" s="125"/>
      <c r="I414" s="125"/>
      <c r="J414" s="127"/>
      <c r="K414" s="35"/>
      <c r="L414" s="386">
        <f>L415</f>
        <v>695</v>
      </c>
    </row>
    <row r="415" spans="1:12" s="8" customFormat="1" ht="12.75">
      <c r="A415" s="120" t="s">
        <v>133</v>
      </c>
      <c r="B415" s="121" t="s">
        <v>159</v>
      </c>
      <c r="C415" s="122" t="s">
        <v>109</v>
      </c>
      <c r="D415" s="123" t="s">
        <v>139</v>
      </c>
      <c r="E415" s="133"/>
      <c r="F415" s="133"/>
      <c r="G415" s="125"/>
      <c r="H415" s="125"/>
      <c r="I415" s="133"/>
      <c r="J415" s="176"/>
      <c r="K415" s="177"/>
      <c r="L415" s="389">
        <f>L416</f>
        <v>695</v>
      </c>
    </row>
    <row r="416" spans="1:12" s="8" customFormat="1" ht="38.25">
      <c r="A416" s="149" t="s">
        <v>280</v>
      </c>
      <c r="B416" s="121" t="s">
        <v>159</v>
      </c>
      <c r="C416" s="122" t="s">
        <v>109</v>
      </c>
      <c r="D416" s="123" t="s">
        <v>139</v>
      </c>
      <c r="E416" s="150" t="s">
        <v>215</v>
      </c>
      <c r="F416" s="150" t="s">
        <v>186</v>
      </c>
      <c r="G416" s="125" t="s">
        <v>186</v>
      </c>
      <c r="H416" s="125" t="s">
        <v>186</v>
      </c>
      <c r="I416" s="150" t="s">
        <v>187</v>
      </c>
      <c r="J416" s="127" t="s">
        <v>186</v>
      </c>
      <c r="K416" s="177"/>
      <c r="L416" s="389">
        <f>L417</f>
        <v>695</v>
      </c>
    </row>
    <row r="417" spans="1:12" s="8" customFormat="1" ht="12.75">
      <c r="A417" s="138" t="s">
        <v>135</v>
      </c>
      <c r="B417" s="121" t="s">
        <v>159</v>
      </c>
      <c r="C417" s="122" t="s">
        <v>109</v>
      </c>
      <c r="D417" s="123" t="s">
        <v>139</v>
      </c>
      <c r="E417" s="125" t="s">
        <v>215</v>
      </c>
      <c r="F417" s="125" t="s">
        <v>186</v>
      </c>
      <c r="G417" s="125" t="s">
        <v>186</v>
      </c>
      <c r="H417" s="125" t="s">
        <v>186</v>
      </c>
      <c r="I417" s="125" t="s">
        <v>192</v>
      </c>
      <c r="J417" s="127" t="s">
        <v>186</v>
      </c>
      <c r="K417" s="35"/>
      <c r="L417" s="386">
        <f>L418</f>
        <v>695</v>
      </c>
    </row>
    <row r="418" spans="1:12" s="8" customFormat="1" ht="25.5">
      <c r="A418" s="138" t="s">
        <v>84</v>
      </c>
      <c r="B418" s="121" t="s">
        <v>159</v>
      </c>
      <c r="C418" s="122" t="s">
        <v>109</v>
      </c>
      <c r="D418" s="123" t="s">
        <v>139</v>
      </c>
      <c r="E418" s="125" t="s">
        <v>215</v>
      </c>
      <c r="F418" s="125" t="s">
        <v>186</v>
      </c>
      <c r="G418" s="125" t="s">
        <v>186</v>
      </c>
      <c r="H418" s="125" t="s">
        <v>186</v>
      </c>
      <c r="I418" s="125" t="s">
        <v>192</v>
      </c>
      <c r="J418" s="127" t="s">
        <v>186</v>
      </c>
      <c r="K418" s="35" t="s">
        <v>85</v>
      </c>
      <c r="L418" s="386">
        <f>L419</f>
        <v>695</v>
      </c>
    </row>
    <row r="419" spans="1:12" s="8" customFormat="1" ht="25.5">
      <c r="A419" s="138" t="s">
        <v>86</v>
      </c>
      <c r="B419" s="121" t="s">
        <v>159</v>
      </c>
      <c r="C419" s="122" t="s">
        <v>109</v>
      </c>
      <c r="D419" s="123" t="s">
        <v>139</v>
      </c>
      <c r="E419" s="125" t="s">
        <v>215</v>
      </c>
      <c r="F419" s="125" t="s">
        <v>186</v>
      </c>
      <c r="G419" s="125" t="s">
        <v>186</v>
      </c>
      <c r="H419" s="125" t="s">
        <v>186</v>
      </c>
      <c r="I419" s="125" t="s">
        <v>192</v>
      </c>
      <c r="J419" s="127" t="s">
        <v>186</v>
      </c>
      <c r="K419" s="35" t="s">
        <v>87</v>
      </c>
      <c r="L419" s="386">
        <v>695</v>
      </c>
    </row>
    <row r="420" spans="1:12" s="8" customFormat="1" ht="12.75">
      <c r="A420" s="169" t="s">
        <v>115</v>
      </c>
      <c r="B420" s="121" t="s">
        <v>159</v>
      </c>
      <c r="C420" s="122" t="s">
        <v>111</v>
      </c>
      <c r="D420" s="123"/>
      <c r="E420" s="133"/>
      <c r="F420" s="133"/>
      <c r="G420" s="125"/>
      <c r="H420" s="125"/>
      <c r="I420" s="133"/>
      <c r="J420" s="176"/>
      <c r="K420" s="177"/>
      <c r="L420" s="389">
        <f>L421+L442+L434</f>
        <v>18612.1</v>
      </c>
    </row>
    <row r="421" spans="1:12" s="8" customFormat="1" ht="12.75">
      <c r="A421" s="169" t="s">
        <v>180</v>
      </c>
      <c r="B421" s="121" t="s">
        <v>159</v>
      </c>
      <c r="C421" s="122" t="s">
        <v>111</v>
      </c>
      <c r="D421" s="123" t="s">
        <v>107</v>
      </c>
      <c r="E421" s="133"/>
      <c r="F421" s="133"/>
      <c r="G421" s="125"/>
      <c r="H421" s="125"/>
      <c r="I421" s="133"/>
      <c r="J421" s="176"/>
      <c r="K421" s="177"/>
      <c r="L421" s="389">
        <f>L422+L430</f>
        <v>7650</v>
      </c>
    </row>
    <row r="422" spans="1:12" s="8" customFormat="1" ht="51">
      <c r="A422" s="149" t="s">
        <v>258</v>
      </c>
      <c r="B422" s="121" t="s">
        <v>159</v>
      </c>
      <c r="C422" s="122" t="s">
        <v>111</v>
      </c>
      <c r="D422" s="123" t="s">
        <v>107</v>
      </c>
      <c r="E422" s="124" t="s">
        <v>114</v>
      </c>
      <c r="F422" s="124" t="s">
        <v>186</v>
      </c>
      <c r="G422" s="125" t="s">
        <v>186</v>
      </c>
      <c r="H422" s="125" t="s">
        <v>186</v>
      </c>
      <c r="I422" s="140" t="s">
        <v>187</v>
      </c>
      <c r="J422" s="127" t="s">
        <v>186</v>
      </c>
      <c r="K422" s="177"/>
      <c r="L422" s="389">
        <f>L423</f>
        <v>7600</v>
      </c>
    </row>
    <row r="423" spans="1:12" s="8" customFormat="1" ht="38.25">
      <c r="A423" s="149" t="s">
        <v>274</v>
      </c>
      <c r="B423" s="121" t="s">
        <v>159</v>
      </c>
      <c r="C423" s="122" t="s">
        <v>111</v>
      </c>
      <c r="D423" s="123" t="s">
        <v>107</v>
      </c>
      <c r="E423" s="124" t="s">
        <v>114</v>
      </c>
      <c r="F423" s="124" t="s">
        <v>188</v>
      </c>
      <c r="G423" s="125" t="s">
        <v>186</v>
      </c>
      <c r="H423" s="125" t="s">
        <v>186</v>
      </c>
      <c r="I423" s="140" t="s">
        <v>187</v>
      </c>
      <c r="J423" s="176" t="s">
        <v>186</v>
      </c>
      <c r="K423" s="177"/>
      <c r="L423" s="389">
        <f>L427+L424</f>
        <v>7600</v>
      </c>
    </row>
    <row r="424" spans="1:12" s="8" customFormat="1" ht="12.75">
      <c r="A424" s="120" t="s">
        <v>259</v>
      </c>
      <c r="B424" s="121" t="s">
        <v>159</v>
      </c>
      <c r="C424" s="122" t="s">
        <v>111</v>
      </c>
      <c r="D424" s="123" t="s">
        <v>107</v>
      </c>
      <c r="E424" s="124" t="s">
        <v>114</v>
      </c>
      <c r="F424" s="124" t="s">
        <v>188</v>
      </c>
      <c r="G424" s="125" t="s">
        <v>186</v>
      </c>
      <c r="H424" s="125" t="s">
        <v>186</v>
      </c>
      <c r="I424" s="140" t="s">
        <v>260</v>
      </c>
      <c r="J424" s="176" t="s">
        <v>186</v>
      </c>
      <c r="K424" s="177"/>
      <c r="L424" s="389">
        <f>L425</f>
        <v>2500</v>
      </c>
    </row>
    <row r="425" spans="1:12" s="8" customFormat="1" ht="25.5">
      <c r="A425" s="138" t="s">
        <v>84</v>
      </c>
      <c r="B425" s="121" t="s">
        <v>159</v>
      </c>
      <c r="C425" s="122" t="s">
        <v>111</v>
      </c>
      <c r="D425" s="123" t="s">
        <v>107</v>
      </c>
      <c r="E425" s="124" t="s">
        <v>114</v>
      </c>
      <c r="F425" s="124" t="s">
        <v>188</v>
      </c>
      <c r="G425" s="125" t="s">
        <v>186</v>
      </c>
      <c r="H425" s="125" t="s">
        <v>186</v>
      </c>
      <c r="I425" s="140" t="s">
        <v>260</v>
      </c>
      <c r="J425" s="176" t="s">
        <v>186</v>
      </c>
      <c r="K425" s="177" t="s">
        <v>85</v>
      </c>
      <c r="L425" s="389">
        <f>L426</f>
        <v>2500</v>
      </c>
    </row>
    <row r="426" spans="1:12" s="8" customFormat="1" ht="25.5">
      <c r="A426" s="138" t="s">
        <v>86</v>
      </c>
      <c r="B426" s="121" t="s">
        <v>159</v>
      </c>
      <c r="C426" s="122" t="s">
        <v>111</v>
      </c>
      <c r="D426" s="123" t="s">
        <v>107</v>
      </c>
      <c r="E426" s="124" t="s">
        <v>114</v>
      </c>
      <c r="F426" s="124" t="s">
        <v>188</v>
      </c>
      <c r="G426" s="125" t="s">
        <v>186</v>
      </c>
      <c r="H426" s="125" t="s">
        <v>186</v>
      </c>
      <c r="I426" s="140" t="s">
        <v>260</v>
      </c>
      <c r="J426" s="176" t="s">
        <v>186</v>
      </c>
      <c r="K426" s="177" t="s">
        <v>87</v>
      </c>
      <c r="L426" s="389">
        <v>2500</v>
      </c>
    </row>
    <row r="427" spans="1:12" s="8" customFormat="1" ht="25.5">
      <c r="A427" s="200" t="s">
        <v>233</v>
      </c>
      <c r="B427" s="121" t="s">
        <v>159</v>
      </c>
      <c r="C427" s="122" t="s">
        <v>111</v>
      </c>
      <c r="D427" s="123" t="s">
        <v>107</v>
      </c>
      <c r="E427" s="124" t="s">
        <v>114</v>
      </c>
      <c r="F427" s="124" t="s">
        <v>188</v>
      </c>
      <c r="G427" s="125" t="s">
        <v>186</v>
      </c>
      <c r="H427" s="125" t="s">
        <v>186</v>
      </c>
      <c r="I427" s="140" t="s">
        <v>232</v>
      </c>
      <c r="J427" s="127" t="s">
        <v>186</v>
      </c>
      <c r="K427" s="177"/>
      <c r="L427" s="389">
        <f>L428</f>
        <v>5100</v>
      </c>
    </row>
    <row r="428" spans="1:12" s="8" customFormat="1" ht="25.5">
      <c r="A428" s="138" t="s">
        <v>84</v>
      </c>
      <c r="B428" s="121" t="s">
        <v>159</v>
      </c>
      <c r="C428" s="122" t="s">
        <v>111</v>
      </c>
      <c r="D428" s="123" t="s">
        <v>107</v>
      </c>
      <c r="E428" s="124" t="s">
        <v>114</v>
      </c>
      <c r="F428" s="124" t="s">
        <v>188</v>
      </c>
      <c r="G428" s="125" t="s">
        <v>186</v>
      </c>
      <c r="H428" s="125" t="s">
        <v>186</v>
      </c>
      <c r="I428" s="140" t="s">
        <v>232</v>
      </c>
      <c r="J428" s="176" t="s">
        <v>186</v>
      </c>
      <c r="K428" s="177" t="s">
        <v>85</v>
      </c>
      <c r="L428" s="389">
        <f>L429</f>
        <v>5100</v>
      </c>
    </row>
    <row r="429" spans="1:12" s="8" customFormat="1" ht="25.5">
      <c r="A429" s="138" t="s">
        <v>86</v>
      </c>
      <c r="B429" s="121" t="s">
        <v>159</v>
      </c>
      <c r="C429" s="122" t="s">
        <v>111</v>
      </c>
      <c r="D429" s="123" t="s">
        <v>107</v>
      </c>
      <c r="E429" s="124" t="s">
        <v>114</v>
      </c>
      <c r="F429" s="124" t="s">
        <v>188</v>
      </c>
      <c r="G429" s="125" t="s">
        <v>186</v>
      </c>
      <c r="H429" s="125" t="s">
        <v>186</v>
      </c>
      <c r="I429" s="140" t="s">
        <v>232</v>
      </c>
      <c r="J429" s="176" t="s">
        <v>186</v>
      </c>
      <c r="K429" s="177" t="s">
        <v>87</v>
      </c>
      <c r="L429" s="389">
        <v>5100</v>
      </c>
    </row>
    <row r="430" spans="1:12" s="8" customFormat="1" ht="49.5" customHeight="1">
      <c r="A430" s="225" t="s">
        <v>23</v>
      </c>
      <c r="B430" s="121" t="s">
        <v>159</v>
      </c>
      <c r="C430" s="122" t="s">
        <v>111</v>
      </c>
      <c r="D430" s="123" t="s">
        <v>107</v>
      </c>
      <c r="E430" s="150" t="s">
        <v>111</v>
      </c>
      <c r="F430" s="150" t="s">
        <v>186</v>
      </c>
      <c r="G430" s="125" t="s">
        <v>186</v>
      </c>
      <c r="H430" s="125" t="s">
        <v>186</v>
      </c>
      <c r="I430" s="150" t="s">
        <v>187</v>
      </c>
      <c r="J430" s="127" t="s">
        <v>186</v>
      </c>
      <c r="K430" s="35"/>
      <c r="L430" s="386">
        <f>L431</f>
        <v>50</v>
      </c>
    </row>
    <row r="431" spans="1:12" s="8" customFormat="1" ht="12.75">
      <c r="A431" s="120" t="s">
        <v>259</v>
      </c>
      <c r="B431" s="121" t="s">
        <v>159</v>
      </c>
      <c r="C431" s="122" t="s">
        <v>111</v>
      </c>
      <c r="D431" s="123" t="s">
        <v>107</v>
      </c>
      <c r="E431" s="125" t="s">
        <v>111</v>
      </c>
      <c r="F431" s="125" t="s">
        <v>186</v>
      </c>
      <c r="G431" s="125" t="s">
        <v>186</v>
      </c>
      <c r="H431" s="125" t="s">
        <v>186</v>
      </c>
      <c r="I431" s="126">
        <v>8040</v>
      </c>
      <c r="J431" s="127" t="s">
        <v>186</v>
      </c>
      <c r="K431" s="35"/>
      <c r="L431" s="386">
        <f>L432</f>
        <v>50</v>
      </c>
    </row>
    <row r="432" spans="1:12" s="8" customFormat="1" ht="25.5">
      <c r="A432" s="138" t="s">
        <v>84</v>
      </c>
      <c r="B432" s="121" t="s">
        <v>159</v>
      </c>
      <c r="C432" s="122" t="s">
        <v>111</v>
      </c>
      <c r="D432" s="123" t="s">
        <v>107</v>
      </c>
      <c r="E432" s="124" t="s">
        <v>111</v>
      </c>
      <c r="F432" s="124" t="s">
        <v>186</v>
      </c>
      <c r="G432" s="125" t="s">
        <v>186</v>
      </c>
      <c r="H432" s="125" t="s">
        <v>186</v>
      </c>
      <c r="I432" s="126">
        <v>8040</v>
      </c>
      <c r="J432" s="127" t="s">
        <v>186</v>
      </c>
      <c r="K432" s="128" t="s">
        <v>85</v>
      </c>
      <c r="L432" s="386">
        <f>L433</f>
        <v>50</v>
      </c>
    </row>
    <row r="433" spans="1:12" s="8" customFormat="1" ht="25.5">
      <c r="A433" s="138" t="s">
        <v>86</v>
      </c>
      <c r="B433" s="121" t="s">
        <v>159</v>
      </c>
      <c r="C433" s="122" t="s">
        <v>111</v>
      </c>
      <c r="D433" s="123" t="s">
        <v>107</v>
      </c>
      <c r="E433" s="124" t="s">
        <v>111</v>
      </c>
      <c r="F433" s="124" t="s">
        <v>186</v>
      </c>
      <c r="G433" s="125" t="s">
        <v>186</v>
      </c>
      <c r="H433" s="125" t="s">
        <v>186</v>
      </c>
      <c r="I433" s="126">
        <v>8040</v>
      </c>
      <c r="J433" s="127" t="s">
        <v>186</v>
      </c>
      <c r="K433" s="128" t="s">
        <v>87</v>
      </c>
      <c r="L433" s="386">
        <v>50</v>
      </c>
    </row>
    <row r="434" spans="1:12" s="8" customFormat="1" ht="15" customHeight="1">
      <c r="A434" s="169" t="s">
        <v>127</v>
      </c>
      <c r="B434" s="121" t="s">
        <v>159</v>
      </c>
      <c r="C434" s="122" t="s">
        <v>111</v>
      </c>
      <c r="D434" s="123" t="s">
        <v>114</v>
      </c>
      <c r="E434" s="124"/>
      <c r="F434" s="124"/>
      <c r="G434" s="125"/>
      <c r="H434" s="125"/>
      <c r="I434" s="126"/>
      <c r="J434" s="127"/>
      <c r="K434" s="128"/>
      <c r="L434" s="386">
        <f>L435</f>
        <v>9170.8</v>
      </c>
    </row>
    <row r="435" spans="1:12" s="8" customFormat="1" ht="38.25" customHeight="1">
      <c r="A435" s="225" t="s">
        <v>23</v>
      </c>
      <c r="B435" s="121" t="s">
        <v>159</v>
      </c>
      <c r="C435" s="122" t="s">
        <v>111</v>
      </c>
      <c r="D435" s="123" t="s">
        <v>114</v>
      </c>
      <c r="E435" s="150" t="s">
        <v>111</v>
      </c>
      <c r="F435" s="150" t="s">
        <v>186</v>
      </c>
      <c r="G435" s="125" t="s">
        <v>186</v>
      </c>
      <c r="H435" s="125" t="s">
        <v>186</v>
      </c>
      <c r="I435" s="150" t="s">
        <v>187</v>
      </c>
      <c r="J435" s="127" t="s">
        <v>186</v>
      </c>
      <c r="K435" s="35"/>
      <c r="L435" s="386">
        <f>L439+L436</f>
        <v>9170.8</v>
      </c>
    </row>
    <row r="436" spans="1:12" s="8" customFormat="1" ht="28.5" customHeight="1">
      <c r="A436" s="144" t="s">
        <v>245</v>
      </c>
      <c r="B436" s="121" t="s">
        <v>159</v>
      </c>
      <c r="C436" s="122" t="s">
        <v>111</v>
      </c>
      <c r="D436" s="123" t="s">
        <v>114</v>
      </c>
      <c r="E436" s="125" t="s">
        <v>111</v>
      </c>
      <c r="F436" s="125" t="s">
        <v>186</v>
      </c>
      <c r="G436" s="125" t="s">
        <v>186</v>
      </c>
      <c r="H436" s="125" t="s">
        <v>186</v>
      </c>
      <c r="I436" s="126">
        <v>8006</v>
      </c>
      <c r="J436" s="127" t="s">
        <v>186</v>
      </c>
      <c r="K436" s="35"/>
      <c r="L436" s="386">
        <f>L437</f>
        <v>6932.3</v>
      </c>
    </row>
    <row r="437" spans="1:12" s="8" customFormat="1" ht="31.5" customHeight="1">
      <c r="A437" s="120" t="s">
        <v>264</v>
      </c>
      <c r="B437" s="121" t="s">
        <v>159</v>
      </c>
      <c r="C437" s="122" t="s">
        <v>111</v>
      </c>
      <c r="D437" s="123" t="s">
        <v>114</v>
      </c>
      <c r="E437" s="124" t="s">
        <v>111</v>
      </c>
      <c r="F437" s="124" t="s">
        <v>186</v>
      </c>
      <c r="G437" s="125" t="s">
        <v>186</v>
      </c>
      <c r="H437" s="125" t="s">
        <v>186</v>
      </c>
      <c r="I437" s="126">
        <v>8006</v>
      </c>
      <c r="J437" s="127" t="s">
        <v>186</v>
      </c>
      <c r="K437" s="128" t="s">
        <v>221</v>
      </c>
      <c r="L437" s="386">
        <f>L438</f>
        <v>6932.3</v>
      </c>
    </row>
    <row r="438" spans="1:12" s="8" customFormat="1" ht="19.5" customHeight="1">
      <c r="A438" s="138" t="s">
        <v>223</v>
      </c>
      <c r="B438" s="121" t="s">
        <v>159</v>
      </c>
      <c r="C438" s="122" t="s">
        <v>111</v>
      </c>
      <c r="D438" s="123" t="s">
        <v>114</v>
      </c>
      <c r="E438" s="124" t="s">
        <v>111</v>
      </c>
      <c r="F438" s="124" t="s">
        <v>186</v>
      </c>
      <c r="G438" s="125" t="s">
        <v>186</v>
      </c>
      <c r="H438" s="125" t="s">
        <v>186</v>
      </c>
      <c r="I438" s="126">
        <v>8006</v>
      </c>
      <c r="J438" s="127" t="s">
        <v>186</v>
      </c>
      <c r="K438" s="128" t="s">
        <v>222</v>
      </c>
      <c r="L438" s="386">
        <v>6932.3</v>
      </c>
    </row>
    <row r="439" spans="1:12" s="8" customFormat="1" ht="17.25" customHeight="1">
      <c r="A439" s="120" t="s">
        <v>241</v>
      </c>
      <c r="B439" s="121" t="s">
        <v>159</v>
      </c>
      <c r="C439" s="122" t="s">
        <v>111</v>
      </c>
      <c r="D439" s="123" t="s">
        <v>114</v>
      </c>
      <c r="E439" s="125" t="s">
        <v>111</v>
      </c>
      <c r="F439" s="125" t="s">
        <v>186</v>
      </c>
      <c r="G439" s="125" t="s">
        <v>186</v>
      </c>
      <c r="H439" s="125" t="s">
        <v>186</v>
      </c>
      <c r="I439" s="126">
        <v>8018</v>
      </c>
      <c r="J439" s="127" t="s">
        <v>186</v>
      </c>
      <c r="K439" s="35"/>
      <c r="L439" s="386">
        <f>L440</f>
        <v>2238.5</v>
      </c>
    </row>
    <row r="440" spans="1:12" s="8" customFormat="1" ht="25.5" customHeight="1">
      <c r="A440" s="138" t="s">
        <v>84</v>
      </c>
      <c r="B440" s="121" t="s">
        <v>159</v>
      </c>
      <c r="C440" s="122" t="s">
        <v>111</v>
      </c>
      <c r="D440" s="123" t="s">
        <v>114</v>
      </c>
      <c r="E440" s="124" t="s">
        <v>111</v>
      </c>
      <c r="F440" s="124" t="s">
        <v>186</v>
      </c>
      <c r="G440" s="125" t="s">
        <v>186</v>
      </c>
      <c r="H440" s="125" t="s">
        <v>186</v>
      </c>
      <c r="I440" s="126">
        <v>8018</v>
      </c>
      <c r="J440" s="127" t="s">
        <v>186</v>
      </c>
      <c r="K440" s="128" t="s">
        <v>85</v>
      </c>
      <c r="L440" s="386">
        <f>L441</f>
        <v>2238.5</v>
      </c>
    </row>
    <row r="441" spans="1:12" s="8" customFormat="1" ht="35.25" customHeight="1">
      <c r="A441" s="138" t="s">
        <v>86</v>
      </c>
      <c r="B441" s="121" t="s">
        <v>159</v>
      </c>
      <c r="C441" s="122" t="s">
        <v>111</v>
      </c>
      <c r="D441" s="123" t="s">
        <v>114</v>
      </c>
      <c r="E441" s="124" t="s">
        <v>111</v>
      </c>
      <c r="F441" s="124" t="s">
        <v>186</v>
      </c>
      <c r="G441" s="125" t="s">
        <v>186</v>
      </c>
      <c r="H441" s="125" t="s">
        <v>186</v>
      </c>
      <c r="I441" s="126">
        <v>8018</v>
      </c>
      <c r="J441" s="127" t="s">
        <v>186</v>
      </c>
      <c r="K441" s="128" t="s">
        <v>87</v>
      </c>
      <c r="L441" s="386">
        <v>2238.5</v>
      </c>
    </row>
    <row r="442" spans="1:12" s="8" customFormat="1" ht="12.75">
      <c r="A442" s="138" t="s">
        <v>225</v>
      </c>
      <c r="B442" s="121" t="s">
        <v>159</v>
      </c>
      <c r="C442" s="122" t="s">
        <v>111</v>
      </c>
      <c r="D442" s="123" t="s">
        <v>110</v>
      </c>
      <c r="E442" s="124"/>
      <c r="F442" s="124"/>
      <c r="G442" s="125"/>
      <c r="H442" s="125"/>
      <c r="I442" s="140"/>
      <c r="J442" s="127"/>
      <c r="K442" s="128"/>
      <c r="L442" s="386">
        <f>L443+L447</f>
        <v>1791.3</v>
      </c>
    </row>
    <row r="443" spans="1:12" s="8" customFormat="1" ht="38.25">
      <c r="A443" s="149" t="s">
        <v>280</v>
      </c>
      <c r="B443" s="121" t="s">
        <v>159</v>
      </c>
      <c r="C443" s="122" t="s">
        <v>111</v>
      </c>
      <c r="D443" s="123" t="s">
        <v>110</v>
      </c>
      <c r="E443" s="124" t="s">
        <v>215</v>
      </c>
      <c r="F443" s="124" t="s">
        <v>186</v>
      </c>
      <c r="G443" s="125" t="s">
        <v>186</v>
      </c>
      <c r="H443" s="125" t="s">
        <v>186</v>
      </c>
      <c r="I443" s="140" t="s">
        <v>187</v>
      </c>
      <c r="J443" s="127" t="s">
        <v>186</v>
      </c>
      <c r="K443" s="128"/>
      <c r="L443" s="386">
        <f>L444</f>
        <v>1000</v>
      </c>
    </row>
    <row r="444" spans="1:12" s="8" customFormat="1" ht="19.5" customHeight="1">
      <c r="A444" s="130" t="s">
        <v>248</v>
      </c>
      <c r="B444" s="121" t="s">
        <v>159</v>
      </c>
      <c r="C444" s="122" t="s">
        <v>111</v>
      </c>
      <c r="D444" s="123" t="s">
        <v>110</v>
      </c>
      <c r="E444" s="124" t="s">
        <v>215</v>
      </c>
      <c r="F444" s="124" t="s">
        <v>186</v>
      </c>
      <c r="G444" s="125" t="s">
        <v>186</v>
      </c>
      <c r="H444" s="125" t="s">
        <v>186</v>
      </c>
      <c r="I444" s="140" t="s">
        <v>234</v>
      </c>
      <c r="J444" s="127" t="s">
        <v>186</v>
      </c>
      <c r="K444" s="128"/>
      <c r="L444" s="386">
        <f>L445</f>
        <v>1000</v>
      </c>
    </row>
    <row r="445" spans="1:12" s="8" customFormat="1" ht="25.5">
      <c r="A445" s="138" t="s">
        <v>84</v>
      </c>
      <c r="B445" s="121" t="s">
        <v>159</v>
      </c>
      <c r="C445" s="122" t="s">
        <v>111</v>
      </c>
      <c r="D445" s="123" t="s">
        <v>110</v>
      </c>
      <c r="E445" s="124" t="s">
        <v>215</v>
      </c>
      <c r="F445" s="124" t="s">
        <v>186</v>
      </c>
      <c r="G445" s="125" t="s">
        <v>186</v>
      </c>
      <c r="H445" s="125" t="s">
        <v>186</v>
      </c>
      <c r="I445" s="140" t="s">
        <v>234</v>
      </c>
      <c r="J445" s="127" t="s">
        <v>186</v>
      </c>
      <c r="K445" s="128" t="s">
        <v>85</v>
      </c>
      <c r="L445" s="386">
        <f>L446</f>
        <v>1000</v>
      </c>
    </row>
    <row r="446" spans="1:12" s="8" customFormat="1" ht="25.5">
      <c r="A446" s="138" t="s">
        <v>86</v>
      </c>
      <c r="B446" s="121" t="s">
        <v>159</v>
      </c>
      <c r="C446" s="122" t="s">
        <v>111</v>
      </c>
      <c r="D446" s="123" t="s">
        <v>110</v>
      </c>
      <c r="E446" s="124" t="s">
        <v>215</v>
      </c>
      <c r="F446" s="124" t="s">
        <v>186</v>
      </c>
      <c r="G446" s="125" t="s">
        <v>186</v>
      </c>
      <c r="H446" s="125" t="s">
        <v>186</v>
      </c>
      <c r="I446" s="140" t="s">
        <v>234</v>
      </c>
      <c r="J446" s="127" t="s">
        <v>186</v>
      </c>
      <c r="K446" s="128" t="s">
        <v>87</v>
      </c>
      <c r="L446" s="386">
        <v>1000</v>
      </c>
    </row>
    <row r="447" spans="1:12" s="8" customFormat="1" ht="45.75" customHeight="1">
      <c r="A447" s="138" t="s">
        <v>361</v>
      </c>
      <c r="B447" s="121" t="s">
        <v>159</v>
      </c>
      <c r="C447" s="122" t="s">
        <v>111</v>
      </c>
      <c r="D447" s="123" t="s">
        <v>110</v>
      </c>
      <c r="E447" s="124" t="s">
        <v>294</v>
      </c>
      <c r="F447" s="124" t="s">
        <v>186</v>
      </c>
      <c r="G447" s="125" t="s">
        <v>186</v>
      </c>
      <c r="H447" s="125" t="s">
        <v>186</v>
      </c>
      <c r="I447" s="140" t="s">
        <v>187</v>
      </c>
      <c r="J447" s="127" t="s">
        <v>186</v>
      </c>
      <c r="K447" s="128"/>
      <c r="L447" s="386">
        <f>L448</f>
        <v>791.3</v>
      </c>
    </row>
    <row r="448" spans="1:12" s="8" customFormat="1" ht="25.5">
      <c r="A448" s="138" t="s">
        <v>302</v>
      </c>
      <c r="B448" s="121" t="s">
        <v>159</v>
      </c>
      <c r="C448" s="122" t="s">
        <v>111</v>
      </c>
      <c r="D448" s="123" t="s">
        <v>110</v>
      </c>
      <c r="E448" s="124" t="s">
        <v>294</v>
      </c>
      <c r="F448" s="124" t="s">
        <v>186</v>
      </c>
      <c r="G448" s="125" t="s">
        <v>186</v>
      </c>
      <c r="H448" s="125" t="s">
        <v>186</v>
      </c>
      <c r="I448" s="140" t="s">
        <v>301</v>
      </c>
      <c r="J448" s="127" t="s">
        <v>186</v>
      </c>
      <c r="K448" s="128"/>
      <c r="L448" s="386">
        <f>L449</f>
        <v>791.3</v>
      </c>
    </row>
    <row r="449" spans="1:12" s="8" customFormat="1" ht="12.75">
      <c r="A449" s="138" t="s">
        <v>140</v>
      </c>
      <c r="B449" s="121" t="s">
        <v>159</v>
      </c>
      <c r="C449" s="122" t="s">
        <v>111</v>
      </c>
      <c r="D449" s="123" t="s">
        <v>110</v>
      </c>
      <c r="E449" s="124" t="s">
        <v>294</v>
      </c>
      <c r="F449" s="124" t="s">
        <v>186</v>
      </c>
      <c r="G449" s="125" t="s">
        <v>186</v>
      </c>
      <c r="H449" s="125" t="s">
        <v>186</v>
      </c>
      <c r="I449" s="140" t="s">
        <v>301</v>
      </c>
      <c r="J449" s="127" t="s">
        <v>186</v>
      </c>
      <c r="K449" s="128" t="s">
        <v>154</v>
      </c>
      <c r="L449" s="386">
        <f>L450</f>
        <v>791.3</v>
      </c>
    </row>
    <row r="450" spans="1:12" s="8" customFormat="1" ht="12.75">
      <c r="A450" s="130" t="s">
        <v>101</v>
      </c>
      <c r="B450" s="121" t="s">
        <v>159</v>
      </c>
      <c r="C450" s="122" t="s">
        <v>111</v>
      </c>
      <c r="D450" s="123" t="s">
        <v>110</v>
      </c>
      <c r="E450" s="124" t="s">
        <v>294</v>
      </c>
      <c r="F450" s="124" t="s">
        <v>186</v>
      </c>
      <c r="G450" s="125" t="s">
        <v>186</v>
      </c>
      <c r="H450" s="125" t="s">
        <v>186</v>
      </c>
      <c r="I450" s="140" t="s">
        <v>301</v>
      </c>
      <c r="J450" s="127" t="s">
        <v>186</v>
      </c>
      <c r="K450" s="128" t="s">
        <v>105</v>
      </c>
      <c r="L450" s="386">
        <v>791.3</v>
      </c>
    </row>
    <row r="451" spans="1:12" s="8" customFormat="1" ht="12.75">
      <c r="A451" s="138" t="s">
        <v>321</v>
      </c>
      <c r="B451" s="121" t="s">
        <v>159</v>
      </c>
      <c r="C451" s="122" t="s">
        <v>108</v>
      </c>
      <c r="D451" s="123"/>
      <c r="E451" s="124"/>
      <c r="F451" s="124"/>
      <c r="G451" s="125"/>
      <c r="H451" s="125"/>
      <c r="I451" s="140"/>
      <c r="J451" s="127"/>
      <c r="K451" s="128"/>
      <c r="L451" s="386">
        <f>L452</f>
        <v>2958.9</v>
      </c>
    </row>
    <row r="452" spans="1:12" s="8" customFormat="1" ht="12.75">
      <c r="A452" s="138" t="s">
        <v>320</v>
      </c>
      <c r="B452" s="121" t="s">
        <v>159</v>
      </c>
      <c r="C452" s="122" t="s">
        <v>108</v>
      </c>
      <c r="D452" s="123" t="s">
        <v>111</v>
      </c>
      <c r="E452" s="124"/>
      <c r="F452" s="124"/>
      <c r="G452" s="125"/>
      <c r="H452" s="125"/>
      <c r="I452" s="140"/>
      <c r="J452" s="127"/>
      <c r="K452" s="128"/>
      <c r="L452" s="386">
        <f>L453</f>
        <v>2958.9</v>
      </c>
    </row>
    <row r="453" spans="1:12" s="8" customFormat="1" ht="38.25">
      <c r="A453" s="138" t="s">
        <v>236</v>
      </c>
      <c r="B453" s="121" t="s">
        <v>159</v>
      </c>
      <c r="C453" s="122" t="s">
        <v>108</v>
      </c>
      <c r="D453" s="123" t="s">
        <v>111</v>
      </c>
      <c r="E453" s="142" t="s">
        <v>163</v>
      </c>
      <c r="F453" s="142" t="s">
        <v>186</v>
      </c>
      <c r="G453" s="35" t="s">
        <v>186</v>
      </c>
      <c r="H453" s="35" t="s">
        <v>186</v>
      </c>
      <c r="I453" s="128" t="s">
        <v>187</v>
      </c>
      <c r="J453" s="127" t="s">
        <v>186</v>
      </c>
      <c r="K453" s="128"/>
      <c r="L453" s="386">
        <f>L454</f>
        <v>2958.9</v>
      </c>
    </row>
    <row r="454" spans="1:12" s="8" customFormat="1" ht="17.25" customHeight="1">
      <c r="A454" s="225" t="s">
        <v>347</v>
      </c>
      <c r="B454" s="121" t="s">
        <v>159</v>
      </c>
      <c r="C454" s="122" t="s">
        <v>108</v>
      </c>
      <c r="D454" s="123" t="s">
        <v>111</v>
      </c>
      <c r="E454" s="142" t="s">
        <v>163</v>
      </c>
      <c r="F454" s="142" t="s">
        <v>186</v>
      </c>
      <c r="G454" s="35" t="s">
        <v>186</v>
      </c>
      <c r="H454" s="35" t="s">
        <v>186</v>
      </c>
      <c r="I454" s="128" t="s">
        <v>346</v>
      </c>
      <c r="J454" s="127" t="s">
        <v>186</v>
      </c>
      <c r="K454" s="128"/>
      <c r="L454" s="386">
        <f>L455</f>
        <v>2958.9</v>
      </c>
    </row>
    <row r="455" spans="1:12" s="8" customFormat="1" ht="25.5">
      <c r="A455" s="130" t="s">
        <v>174</v>
      </c>
      <c r="B455" s="121" t="s">
        <v>159</v>
      </c>
      <c r="C455" s="122" t="s">
        <v>108</v>
      </c>
      <c r="D455" s="123" t="s">
        <v>111</v>
      </c>
      <c r="E455" s="142" t="s">
        <v>163</v>
      </c>
      <c r="F455" s="142" t="s">
        <v>186</v>
      </c>
      <c r="G455" s="35" t="s">
        <v>186</v>
      </c>
      <c r="H455" s="35" t="s">
        <v>186</v>
      </c>
      <c r="I455" s="128" t="s">
        <v>346</v>
      </c>
      <c r="J455" s="127" t="s">
        <v>186</v>
      </c>
      <c r="K455" s="128" t="s">
        <v>85</v>
      </c>
      <c r="L455" s="386">
        <f>L456</f>
        <v>2958.9</v>
      </c>
    </row>
    <row r="456" spans="1:12" s="8" customFormat="1" ht="25.5">
      <c r="A456" s="130" t="s">
        <v>86</v>
      </c>
      <c r="B456" s="121" t="s">
        <v>159</v>
      </c>
      <c r="C456" s="122" t="s">
        <v>108</v>
      </c>
      <c r="D456" s="123" t="s">
        <v>111</v>
      </c>
      <c r="E456" s="142" t="s">
        <v>163</v>
      </c>
      <c r="F456" s="142" t="s">
        <v>186</v>
      </c>
      <c r="G456" s="35" t="s">
        <v>186</v>
      </c>
      <c r="H456" s="35" t="s">
        <v>186</v>
      </c>
      <c r="I456" s="128" t="s">
        <v>346</v>
      </c>
      <c r="J456" s="127" t="s">
        <v>186</v>
      </c>
      <c r="K456" s="128" t="s">
        <v>87</v>
      </c>
      <c r="L456" s="386">
        <v>2958.9</v>
      </c>
    </row>
    <row r="457" spans="1:12" s="8" customFormat="1" ht="9" customHeight="1">
      <c r="A457" s="393"/>
      <c r="B457" s="155"/>
      <c r="C457" s="206"/>
      <c r="D457" s="205"/>
      <c r="E457" s="182"/>
      <c r="F457" s="182"/>
      <c r="G457" s="158"/>
      <c r="H457" s="158"/>
      <c r="I457" s="159"/>
      <c r="J457" s="183"/>
      <c r="K457" s="184"/>
      <c r="L457" s="387"/>
    </row>
    <row r="458" spans="1:12" s="75" customFormat="1" ht="25.5">
      <c r="A458" s="209" t="s">
        <v>65</v>
      </c>
      <c r="B458" s="121" t="s">
        <v>160</v>
      </c>
      <c r="C458" s="211"/>
      <c r="D458" s="210"/>
      <c r="E458" s="211"/>
      <c r="F458" s="212"/>
      <c r="G458" s="125"/>
      <c r="H458" s="125"/>
      <c r="I458" s="212"/>
      <c r="J458" s="213"/>
      <c r="K458" s="214"/>
      <c r="L458" s="388">
        <f>L459+L509+L488+L478</f>
        <v>113083.8</v>
      </c>
    </row>
    <row r="459" spans="1:12" s="75" customFormat="1" ht="12.75">
      <c r="A459" s="169" t="s">
        <v>122</v>
      </c>
      <c r="B459" s="121" t="s">
        <v>160</v>
      </c>
      <c r="C459" s="171" t="s">
        <v>107</v>
      </c>
      <c r="D459" s="145"/>
      <c r="E459" s="211"/>
      <c r="F459" s="212"/>
      <c r="G459" s="125"/>
      <c r="H459" s="125"/>
      <c r="I459" s="212"/>
      <c r="J459" s="213"/>
      <c r="K459" s="214"/>
      <c r="L459" s="391">
        <f>L460</f>
        <v>3220.3</v>
      </c>
    </row>
    <row r="460" spans="1:12" s="75" customFormat="1" ht="17.25" customHeight="1">
      <c r="A460" s="120" t="s">
        <v>137</v>
      </c>
      <c r="B460" s="121" t="s">
        <v>160</v>
      </c>
      <c r="C460" s="122" t="s">
        <v>107</v>
      </c>
      <c r="D460" s="123" t="s">
        <v>163</v>
      </c>
      <c r="E460" s="211"/>
      <c r="F460" s="212"/>
      <c r="G460" s="125"/>
      <c r="H460" s="125"/>
      <c r="I460" s="212"/>
      <c r="J460" s="213"/>
      <c r="K460" s="214"/>
      <c r="L460" s="391">
        <f>L466+L461</f>
        <v>3220.3</v>
      </c>
    </row>
    <row r="461" spans="1:12" s="75" customFormat="1" ht="27" customHeight="1">
      <c r="A461" s="138" t="s">
        <v>335</v>
      </c>
      <c r="B461" s="121" t="s">
        <v>160</v>
      </c>
      <c r="C461" s="122" t="s">
        <v>107</v>
      </c>
      <c r="D461" s="123" t="s">
        <v>163</v>
      </c>
      <c r="E461" s="174" t="s">
        <v>107</v>
      </c>
      <c r="F461" s="150" t="s">
        <v>186</v>
      </c>
      <c r="G461" s="125" t="s">
        <v>186</v>
      </c>
      <c r="H461" s="125" t="s">
        <v>186</v>
      </c>
      <c r="I461" s="150" t="s">
        <v>187</v>
      </c>
      <c r="J461" s="127" t="s">
        <v>186</v>
      </c>
      <c r="K461" s="175"/>
      <c r="L461" s="391">
        <f>L462</f>
        <v>350</v>
      </c>
    </row>
    <row r="462" spans="1:12" s="75" customFormat="1" ht="27" customHeight="1">
      <c r="A462" s="149" t="s">
        <v>21</v>
      </c>
      <c r="B462" s="121" t="s">
        <v>160</v>
      </c>
      <c r="C462" s="122" t="s">
        <v>107</v>
      </c>
      <c r="D462" s="123" t="s">
        <v>163</v>
      </c>
      <c r="E462" s="174" t="s">
        <v>107</v>
      </c>
      <c r="F462" s="150" t="s">
        <v>188</v>
      </c>
      <c r="G462" s="125" t="s">
        <v>186</v>
      </c>
      <c r="H462" s="125" t="s">
        <v>186</v>
      </c>
      <c r="I462" s="150" t="s">
        <v>187</v>
      </c>
      <c r="J462" s="127" t="s">
        <v>186</v>
      </c>
      <c r="K462" s="175"/>
      <c r="L462" s="391">
        <f>L463</f>
        <v>350</v>
      </c>
    </row>
    <row r="463" spans="1:12" s="75" customFormat="1" ht="40.5" customHeight="1">
      <c r="A463" s="149" t="s">
        <v>339</v>
      </c>
      <c r="B463" s="201">
        <v>334</v>
      </c>
      <c r="C463" s="122" t="s">
        <v>107</v>
      </c>
      <c r="D463" s="123" t="s">
        <v>163</v>
      </c>
      <c r="E463" s="174" t="s">
        <v>107</v>
      </c>
      <c r="F463" s="150" t="s">
        <v>188</v>
      </c>
      <c r="G463" s="125" t="s">
        <v>186</v>
      </c>
      <c r="H463" s="125" t="s">
        <v>186</v>
      </c>
      <c r="I463" s="140" t="s">
        <v>348</v>
      </c>
      <c r="J463" s="127" t="s">
        <v>186</v>
      </c>
      <c r="K463" s="128"/>
      <c r="L463" s="391">
        <f>L464</f>
        <v>350</v>
      </c>
    </row>
    <row r="464" spans="1:12" s="75" customFormat="1" ht="38.25" customHeight="1">
      <c r="A464" s="138" t="s">
        <v>34</v>
      </c>
      <c r="B464" s="201">
        <v>334</v>
      </c>
      <c r="C464" s="122" t="s">
        <v>107</v>
      </c>
      <c r="D464" s="123" t="s">
        <v>163</v>
      </c>
      <c r="E464" s="174" t="s">
        <v>107</v>
      </c>
      <c r="F464" s="150" t="s">
        <v>188</v>
      </c>
      <c r="G464" s="125" t="s">
        <v>186</v>
      </c>
      <c r="H464" s="125" t="s">
        <v>186</v>
      </c>
      <c r="I464" s="140" t="s">
        <v>348</v>
      </c>
      <c r="J464" s="127" t="s">
        <v>186</v>
      </c>
      <c r="K464" s="128">
        <v>600</v>
      </c>
      <c r="L464" s="391">
        <f>L465</f>
        <v>350</v>
      </c>
    </row>
    <row r="465" spans="1:12" s="75" customFormat="1" ht="17.25" customHeight="1">
      <c r="A465" s="138" t="s">
        <v>35</v>
      </c>
      <c r="B465" s="201">
        <v>334</v>
      </c>
      <c r="C465" s="122" t="s">
        <v>107</v>
      </c>
      <c r="D465" s="123" t="s">
        <v>163</v>
      </c>
      <c r="E465" s="174" t="s">
        <v>107</v>
      </c>
      <c r="F465" s="150" t="s">
        <v>188</v>
      </c>
      <c r="G465" s="125" t="s">
        <v>186</v>
      </c>
      <c r="H465" s="125" t="s">
        <v>186</v>
      </c>
      <c r="I465" s="140" t="s">
        <v>348</v>
      </c>
      <c r="J465" s="127" t="s">
        <v>186</v>
      </c>
      <c r="K465" s="128" t="s">
        <v>36</v>
      </c>
      <c r="L465" s="391">
        <f>250+100</f>
        <v>350</v>
      </c>
    </row>
    <row r="466" spans="1:12" s="8" customFormat="1" ht="56.25" customHeight="1">
      <c r="A466" s="149" t="s">
        <v>257</v>
      </c>
      <c r="B466" s="121" t="s">
        <v>160</v>
      </c>
      <c r="C466" s="122" t="s">
        <v>107</v>
      </c>
      <c r="D466" s="123" t="s">
        <v>163</v>
      </c>
      <c r="E466" s="174" t="s">
        <v>110</v>
      </c>
      <c r="F466" s="150" t="s">
        <v>186</v>
      </c>
      <c r="G466" s="125" t="s">
        <v>186</v>
      </c>
      <c r="H466" s="125" t="s">
        <v>186</v>
      </c>
      <c r="I466" s="150" t="s">
        <v>187</v>
      </c>
      <c r="J466" s="127" t="s">
        <v>186</v>
      </c>
      <c r="K466" s="175"/>
      <c r="L466" s="386">
        <f>L475+L472+L467</f>
        <v>2870.3</v>
      </c>
    </row>
    <row r="467" spans="1:12" s="8" customFormat="1" ht="25.5" customHeight="1">
      <c r="A467" s="130" t="s">
        <v>299</v>
      </c>
      <c r="B467" s="121" t="s">
        <v>160</v>
      </c>
      <c r="C467" s="122" t="s">
        <v>107</v>
      </c>
      <c r="D467" s="123" t="s">
        <v>163</v>
      </c>
      <c r="E467" s="171" t="s">
        <v>110</v>
      </c>
      <c r="F467" s="147" t="s">
        <v>186</v>
      </c>
      <c r="G467" s="125" t="s">
        <v>186</v>
      </c>
      <c r="H467" s="125" t="s">
        <v>186</v>
      </c>
      <c r="I467" s="147" t="s">
        <v>298</v>
      </c>
      <c r="J467" s="127" t="s">
        <v>186</v>
      </c>
      <c r="K467" s="128"/>
      <c r="L467" s="385">
        <f>L468+L470</f>
        <v>65</v>
      </c>
    </row>
    <row r="468" spans="1:12" s="8" customFormat="1" ht="61.5" customHeight="1">
      <c r="A468" s="138" t="s">
        <v>104</v>
      </c>
      <c r="B468" s="121" t="s">
        <v>160</v>
      </c>
      <c r="C468" s="122" t="s">
        <v>107</v>
      </c>
      <c r="D468" s="123" t="s">
        <v>163</v>
      </c>
      <c r="E468" s="171" t="s">
        <v>110</v>
      </c>
      <c r="F468" s="147" t="s">
        <v>186</v>
      </c>
      <c r="G468" s="125" t="s">
        <v>186</v>
      </c>
      <c r="H468" s="125" t="s">
        <v>186</v>
      </c>
      <c r="I468" s="147" t="s">
        <v>298</v>
      </c>
      <c r="J468" s="127" t="s">
        <v>186</v>
      </c>
      <c r="K468" s="128" t="s">
        <v>92</v>
      </c>
      <c r="L468" s="385">
        <f>L469</f>
        <v>25</v>
      </c>
    </row>
    <row r="469" spans="1:12" s="8" customFormat="1" ht="24" customHeight="1">
      <c r="A469" s="138" t="s">
        <v>93</v>
      </c>
      <c r="B469" s="121" t="s">
        <v>160</v>
      </c>
      <c r="C469" s="122" t="s">
        <v>107</v>
      </c>
      <c r="D469" s="123" t="s">
        <v>163</v>
      </c>
      <c r="E469" s="171" t="s">
        <v>110</v>
      </c>
      <c r="F469" s="147" t="s">
        <v>186</v>
      </c>
      <c r="G469" s="125" t="s">
        <v>186</v>
      </c>
      <c r="H469" s="125" t="s">
        <v>186</v>
      </c>
      <c r="I469" s="147" t="s">
        <v>298</v>
      </c>
      <c r="J469" s="127" t="s">
        <v>186</v>
      </c>
      <c r="K469" s="128" t="s">
        <v>240</v>
      </c>
      <c r="L469" s="385">
        <v>25</v>
      </c>
    </row>
    <row r="470" spans="1:12" s="8" customFormat="1" ht="35.25" customHeight="1">
      <c r="A470" s="138" t="s">
        <v>84</v>
      </c>
      <c r="B470" s="121" t="s">
        <v>160</v>
      </c>
      <c r="C470" s="122" t="s">
        <v>107</v>
      </c>
      <c r="D470" s="123" t="s">
        <v>163</v>
      </c>
      <c r="E470" s="171" t="s">
        <v>110</v>
      </c>
      <c r="F470" s="147" t="s">
        <v>186</v>
      </c>
      <c r="G470" s="125" t="s">
        <v>186</v>
      </c>
      <c r="H470" s="125" t="s">
        <v>186</v>
      </c>
      <c r="I470" s="147" t="s">
        <v>298</v>
      </c>
      <c r="J470" s="127" t="s">
        <v>186</v>
      </c>
      <c r="K470" s="128" t="s">
        <v>85</v>
      </c>
      <c r="L470" s="385">
        <f>L471</f>
        <v>40</v>
      </c>
    </row>
    <row r="471" spans="1:12" s="8" customFormat="1" ht="35.25" customHeight="1">
      <c r="A471" s="138" t="s">
        <v>86</v>
      </c>
      <c r="B471" s="121" t="s">
        <v>160</v>
      </c>
      <c r="C471" s="122" t="s">
        <v>107</v>
      </c>
      <c r="D471" s="123" t="s">
        <v>163</v>
      </c>
      <c r="E471" s="171" t="s">
        <v>110</v>
      </c>
      <c r="F471" s="147" t="s">
        <v>186</v>
      </c>
      <c r="G471" s="125" t="s">
        <v>186</v>
      </c>
      <c r="H471" s="125" t="s">
        <v>186</v>
      </c>
      <c r="I471" s="147" t="s">
        <v>298</v>
      </c>
      <c r="J471" s="127" t="s">
        <v>186</v>
      </c>
      <c r="K471" s="128" t="s">
        <v>87</v>
      </c>
      <c r="L471" s="385">
        <v>40</v>
      </c>
    </row>
    <row r="472" spans="1:12" s="75" customFormat="1" ht="25.5">
      <c r="A472" s="120" t="s">
        <v>295</v>
      </c>
      <c r="B472" s="121" t="s">
        <v>160</v>
      </c>
      <c r="C472" s="122" t="s">
        <v>107</v>
      </c>
      <c r="D472" s="123" t="s">
        <v>163</v>
      </c>
      <c r="E472" s="122" t="s">
        <v>110</v>
      </c>
      <c r="F472" s="133" t="s">
        <v>186</v>
      </c>
      <c r="G472" s="125" t="s">
        <v>186</v>
      </c>
      <c r="H472" s="125" t="s">
        <v>186</v>
      </c>
      <c r="I472" s="125" t="s">
        <v>251</v>
      </c>
      <c r="J472" s="176" t="s">
        <v>186</v>
      </c>
      <c r="K472" s="177"/>
      <c r="L472" s="386">
        <f>L473</f>
        <v>30</v>
      </c>
    </row>
    <row r="473" spans="1:12" s="75" customFormat="1" ht="25.5">
      <c r="A473" s="138" t="s">
        <v>34</v>
      </c>
      <c r="B473" s="121" t="s">
        <v>160</v>
      </c>
      <c r="C473" s="122" t="s">
        <v>107</v>
      </c>
      <c r="D473" s="123" t="s">
        <v>163</v>
      </c>
      <c r="E473" s="122" t="s">
        <v>110</v>
      </c>
      <c r="F473" s="133" t="s">
        <v>186</v>
      </c>
      <c r="G473" s="125" t="s">
        <v>186</v>
      </c>
      <c r="H473" s="125" t="s">
        <v>186</v>
      </c>
      <c r="I473" s="125" t="s">
        <v>251</v>
      </c>
      <c r="J473" s="176" t="s">
        <v>186</v>
      </c>
      <c r="K473" s="177" t="s">
        <v>202</v>
      </c>
      <c r="L473" s="386">
        <f>L474</f>
        <v>30</v>
      </c>
    </row>
    <row r="474" spans="1:12" s="75" customFormat="1" ht="38.25">
      <c r="A474" s="203" t="s">
        <v>322</v>
      </c>
      <c r="B474" s="121" t="s">
        <v>160</v>
      </c>
      <c r="C474" s="122" t="s">
        <v>107</v>
      </c>
      <c r="D474" s="123" t="s">
        <v>163</v>
      </c>
      <c r="E474" s="122" t="s">
        <v>110</v>
      </c>
      <c r="F474" s="133" t="s">
        <v>186</v>
      </c>
      <c r="G474" s="125" t="s">
        <v>186</v>
      </c>
      <c r="H474" s="125" t="s">
        <v>186</v>
      </c>
      <c r="I474" s="125" t="s">
        <v>251</v>
      </c>
      <c r="J474" s="176" t="s">
        <v>186</v>
      </c>
      <c r="K474" s="177" t="s">
        <v>214</v>
      </c>
      <c r="L474" s="386">
        <v>30</v>
      </c>
    </row>
    <row r="475" spans="1:12" s="75" customFormat="1" ht="25.5">
      <c r="A475" s="149" t="s">
        <v>216</v>
      </c>
      <c r="B475" s="121" t="s">
        <v>160</v>
      </c>
      <c r="C475" s="122" t="s">
        <v>107</v>
      </c>
      <c r="D475" s="123" t="s">
        <v>163</v>
      </c>
      <c r="E475" s="171" t="s">
        <v>110</v>
      </c>
      <c r="F475" s="147" t="s">
        <v>186</v>
      </c>
      <c r="G475" s="125" t="s">
        <v>186</v>
      </c>
      <c r="H475" s="125" t="s">
        <v>186</v>
      </c>
      <c r="I475" s="147" t="s">
        <v>235</v>
      </c>
      <c r="J475" s="127" t="s">
        <v>186</v>
      </c>
      <c r="K475" s="172"/>
      <c r="L475" s="385">
        <f>L476</f>
        <v>2775.3</v>
      </c>
    </row>
    <row r="476" spans="1:12" s="75" customFormat="1" ht="12.75">
      <c r="A476" s="138" t="s">
        <v>140</v>
      </c>
      <c r="B476" s="121" t="s">
        <v>160</v>
      </c>
      <c r="C476" s="122" t="s">
        <v>107</v>
      </c>
      <c r="D476" s="123" t="s">
        <v>163</v>
      </c>
      <c r="E476" s="179" t="s">
        <v>110</v>
      </c>
      <c r="F476" s="124" t="s">
        <v>186</v>
      </c>
      <c r="G476" s="125" t="s">
        <v>186</v>
      </c>
      <c r="H476" s="125" t="s">
        <v>186</v>
      </c>
      <c r="I476" s="147" t="s">
        <v>235</v>
      </c>
      <c r="J476" s="127" t="s">
        <v>186</v>
      </c>
      <c r="K476" s="128" t="s">
        <v>154</v>
      </c>
      <c r="L476" s="385">
        <f>L477</f>
        <v>2775.3</v>
      </c>
    </row>
    <row r="477" spans="1:12" s="75" customFormat="1" ht="12.75">
      <c r="A477" s="138" t="s">
        <v>101</v>
      </c>
      <c r="B477" s="121" t="s">
        <v>160</v>
      </c>
      <c r="C477" s="122" t="s">
        <v>107</v>
      </c>
      <c r="D477" s="123" t="s">
        <v>163</v>
      </c>
      <c r="E477" s="179" t="s">
        <v>110</v>
      </c>
      <c r="F477" s="124" t="s">
        <v>186</v>
      </c>
      <c r="G477" s="125" t="s">
        <v>186</v>
      </c>
      <c r="H477" s="125" t="s">
        <v>186</v>
      </c>
      <c r="I477" s="147" t="s">
        <v>235</v>
      </c>
      <c r="J477" s="127" t="s">
        <v>186</v>
      </c>
      <c r="K477" s="128" t="s">
        <v>105</v>
      </c>
      <c r="L477" s="385">
        <f>1425.3+1350</f>
        <v>2775.3</v>
      </c>
    </row>
    <row r="478" spans="1:12" s="75" customFormat="1" ht="12.75">
      <c r="A478" s="120" t="s">
        <v>125</v>
      </c>
      <c r="B478" s="121" t="s">
        <v>160</v>
      </c>
      <c r="C478" s="122" t="s">
        <v>109</v>
      </c>
      <c r="D478" s="123"/>
      <c r="E478" s="171"/>
      <c r="F478" s="147"/>
      <c r="G478" s="125"/>
      <c r="H478" s="125"/>
      <c r="I478" s="147"/>
      <c r="J478" s="127"/>
      <c r="K478" s="128"/>
      <c r="L478" s="385">
        <f aca="true" t="shared" si="0" ref="L478:L483">L479</f>
        <v>480</v>
      </c>
    </row>
    <row r="479" spans="1:12" s="75" customFormat="1" ht="12.75">
      <c r="A479" s="120" t="s">
        <v>133</v>
      </c>
      <c r="B479" s="121" t="s">
        <v>160</v>
      </c>
      <c r="C479" s="122" t="s">
        <v>109</v>
      </c>
      <c r="D479" s="123" t="s">
        <v>139</v>
      </c>
      <c r="E479" s="171"/>
      <c r="F479" s="147"/>
      <c r="G479" s="125"/>
      <c r="H479" s="125"/>
      <c r="I479" s="147"/>
      <c r="J479" s="127"/>
      <c r="K479" s="128"/>
      <c r="L479" s="385">
        <f t="shared" si="0"/>
        <v>480</v>
      </c>
    </row>
    <row r="480" spans="1:12" s="75" customFormat="1" ht="25.5">
      <c r="A480" s="138" t="s">
        <v>335</v>
      </c>
      <c r="B480" s="121" t="s">
        <v>160</v>
      </c>
      <c r="C480" s="122" t="s">
        <v>109</v>
      </c>
      <c r="D480" s="123" t="s">
        <v>139</v>
      </c>
      <c r="E480" s="171" t="s">
        <v>107</v>
      </c>
      <c r="F480" s="147" t="s">
        <v>186</v>
      </c>
      <c r="G480" s="125" t="s">
        <v>186</v>
      </c>
      <c r="H480" s="125" t="s">
        <v>186</v>
      </c>
      <c r="I480" s="147" t="s">
        <v>187</v>
      </c>
      <c r="J480" s="127" t="s">
        <v>186</v>
      </c>
      <c r="K480" s="128"/>
      <c r="L480" s="385">
        <f t="shared" si="0"/>
        <v>480</v>
      </c>
    </row>
    <row r="481" spans="1:12" s="75" customFormat="1" ht="25.5">
      <c r="A481" s="149" t="s">
        <v>18</v>
      </c>
      <c r="B481" s="121" t="s">
        <v>160</v>
      </c>
      <c r="C481" s="122" t="s">
        <v>109</v>
      </c>
      <c r="D481" s="123" t="s">
        <v>139</v>
      </c>
      <c r="E481" s="171" t="s">
        <v>107</v>
      </c>
      <c r="F481" s="147" t="s">
        <v>184</v>
      </c>
      <c r="G481" s="125" t="s">
        <v>186</v>
      </c>
      <c r="H481" s="125" t="s">
        <v>186</v>
      </c>
      <c r="I481" s="147" t="s">
        <v>187</v>
      </c>
      <c r="J481" s="127" t="s">
        <v>186</v>
      </c>
      <c r="K481" s="128"/>
      <c r="L481" s="385">
        <f>L482+L485</f>
        <v>480</v>
      </c>
    </row>
    <row r="482" spans="1:12" s="75" customFormat="1" ht="21.75" customHeight="1">
      <c r="A482" s="138" t="s">
        <v>246</v>
      </c>
      <c r="B482" s="121" t="s">
        <v>160</v>
      </c>
      <c r="C482" s="122" t="s">
        <v>109</v>
      </c>
      <c r="D482" s="123" t="s">
        <v>139</v>
      </c>
      <c r="E482" s="171" t="s">
        <v>107</v>
      </c>
      <c r="F482" s="147" t="s">
        <v>184</v>
      </c>
      <c r="G482" s="125" t="s">
        <v>186</v>
      </c>
      <c r="H482" s="125" t="s">
        <v>186</v>
      </c>
      <c r="I482" s="147" t="s">
        <v>25</v>
      </c>
      <c r="J482" s="127" t="s">
        <v>186</v>
      </c>
      <c r="K482" s="128"/>
      <c r="L482" s="385">
        <f>L483</f>
        <v>230</v>
      </c>
    </row>
    <row r="483" spans="1:12" s="75" customFormat="1" ht="25.5">
      <c r="A483" s="138" t="s">
        <v>84</v>
      </c>
      <c r="B483" s="121" t="s">
        <v>160</v>
      </c>
      <c r="C483" s="122" t="s">
        <v>109</v>
      </c>
      <c r="D483" s="123" t="s">
        <v>139</v>
      </c>
      <c r="E483" s="171" t="s">
        <v>107</v>
      </c>
      <c r="F483" s="147" t="s">
        <v>184</v>
      </c>
      <c r="G483" s="125" t="s">
        <v>186</v>
      </c>
      <c r="H483" s="125" t="s">
        <v>186</v>
      </c>
      <c r="I483" s="147" t="s">
        <v>25</v>
      </c>
      <c r="J483" s="127" t="s">
        <v>186</v>
      </c>
      <c r="K483" s="128" t="s">
        <v>85</v>
      </c>
      <c r="L483" s="385">
        <f t="shared" si="0"/>
        <v>230</v>
      </c>
    </row>
    <row r="484" spans="1:12" s="75" customFormat="1" ht="25.5">
      <c r="A484" s="138" t="s">
        <v>86</v>
      </c>
      <c r="B484" s="121" t="s">
        <v>160</v>
      </c>
      <c r="C484" s="122" t="s">
        <v>109</v>
      </c>
      <c r="D484" s="123" t="s">
        <v>139</v>
      </c>
      <c r="E484" s="171" t="s">
        <v>107</v>
      </c>
      <c r="F484" s="147" t="s">
        <v>184</v>
      </c>
      <c r="G484" s="125" t="s">
        <v>186</v>
      </c>
      <c r="H484" s="125" t="s">
        <v>186</v>
      </c>
      <c r="I484" s="147" t="s">
        <v>25</v>
      </c>
      <c r="J484" s="127" t="s">
        <v>186</v>
      </c>
      <c r="K484" s="128" t="s">
        <v>87</v>
      </c>
      <c r="L484" s="385">
        <v>230</v>
      </c>
    </row>
    <row r="485" spans="1:12" s="75" customFormat="1" ht="25.5">
      <c r="A485" s="138" t="s">
        <v>353</v>
      </c>
      <c r="B485" s="121" t="s">
        <v>160</v>
      </c>
      <c r="C485" s="122" t="s">
        <v>109</v>
      </c>
      <c r="D485" s="123" t="s">
        <v>139</v>
      </c>
      <c r="E485" s="35" t="s">
        <v>107</v>
      </c>
      <c r="F485" s="35" t="s">
        <v>184</v>
      </c>
      <c r="G485" s="125" t="s">
        <v>186</v>
      </c>
      <c r="H485" s="125" t="s">
        <v>186</v>
      </c>
      <c r="I485" s="128" t="s">
        <v>354</v>
      </c>
      <c r="J485" s="127" t="s">
        <v>186</v>
      </c>
      <c r="K485" s="141"/>
      <c r="L485" s="385">
        <f>L486</f>
        <v>250</v>
      </c>
    </row>
    <row r="486" spans="1:12" s="75" customFormat="1" ht="25.5">
      <c r="A486" s="138" t="s">
        <v>84</v>
      </c>
      <c r="B486" s="121" t="s">
        <v>160</v>
      </c>
      <c r="C486" s="122" t="s">
        <v>109</v>
      </c>
      <c r="D486" s="123" t="s">
        <v>139</v>
      </c>
      <c r="E486" s="35" t="s">
        <v>107</v>
      </c>
      <c r="F486" s="35" t="s">
        <v>184</v>
      </c>
      <c r="G486" s="125" t="s">
        <v>186</v>
      </c>
      <c r="H486" s="125" t="s">
        <v>186</v>
      </c>
      <c r="I486" s="128" t="s">
        <v>354</v>
      </c>
      <c r="J486" s="127" t="s">
        <v>186</v>
      </c>
      <c r="K486" s="141" t="s">
        <v>85</v>
      </c>
      <c r="L486" s="385">
        <f>L487</f>
        <v>250</v>
      </c>
    </row>
    <row r="487" spans="1:12" s="75" customFormat="1" ht="25.5">
      <c r="A487" s="138" t="s">
        <v>86</v>
      </c>
      <c r="B487" s="121" t="s">
        <v>160</v>
      </c>
      <c r="C487" s="122" t="s">
        <v>109</v>
      </c>
      <c r="D487" s="123" t="s">
        <v>139</v>
      </c>
      <c r="E487" s="35" t="s">
        <v>107</v>
      </c>
      <c r="F487" s="35" t="s">
        <v>184</v>
      </c>
      <c r="G487" s="125" t="s">
        <v>186</v>
      </c>
      <c r="H487" s="125" t="s">
        <v>186</v>
      </c>
      <c r="I487" s="128" t="s">
        <v>354</v>
      </c>
      <c r="J487" s="127" t="s">
        <v>186</v>
      </c>
      <c r="K487" s="141" t="s">
        <v>87</v>
      </c>
      <c r="L487" s="385">
        <v>250</v>
      </c>
    </row>
    <row r="488" spans="1:12" s="75" customFormat="1" ht="12.75">
      <c r="A488" s="120" t="s">
        <v>116</v>
      </c>
      <c r="B488" s="121" t="s">
        <v>160</v>
      </c>
      <c r="C488" s="122" t="s">
        <v>112</v>
      </c>
      <c r="D488" s="123"/>
      <c r="E488" s="171"/>
      <c r="F488" s="147"/>
      <c r="G488" s="125"/>
      <c r="H488" s="125"/>
      <c r="I488" s="147"/>
      <c r="J488" s="127"/>
      <c r="K488" s="128"/>
      <c r="L488" s="385">
        <f>L501+L489</f>
        <v>13827.1</v>
      </c>
    </row>
    <row r="489" spans="1:12" s="75" customFormat="1" ht="12.75">
      <c r="A489" s="138" t="s">
        <v>250</v>
      </c>
      <c r="B489" s="121" t="s">
        <v>160</v>
      </c>
      <c r="C489" s="122" t="s">
        <v>112</v>
      </c>
      <c r="D489" s="123" t="s">
        <v>110</v>
      </c>
      <c r="E489" s="171"/>
      <c r="F489" s="147"/>
      <c r="G489" s="125"/>
      <c r="H489" s="125"/>
      <c r="I489" s="147"/>
      <c r="J489" s="127"/>
      <c r="K489" s="128"/>
      <c r="L489" s="385">
        <f>L490</f>
        <v>13762.1</v>
      </c>
    </row>
    <row r="490" spans="1:12" s="75" customFormat="1" ht="25.5">
      <c r="A490" s="138" t="s">
        <v>335</v>
      </c>
      <c r="B490" s="121" t="s">
        <v>160</v>
      </c>
      <c r="C490" s="122" t="s">
        <v>112</v>
      </c>
      <c r="D490" s="123" t="s">
        <v>110</v>
      </c>
      <c r="E490" s="171" t="s">
        <v>107</v>
      </c>
      <c r="F490" s="147" t="s">
        <v>186</v>
      </c>
      <c r="G490" s="125" t="s">
        <v>186</v>
      </c>
      <c r="H490" s="125" t="s">
        <v>186</v>
      </c>
      <c r="I490" s="147" t="s">
        <v>187</v>
      </c>
      <c r="J490" s="127" t="s">
        <v>186</v>
      </c>
      <c r="K490" s="128"/>
      <c r="L490" s="385">
        <f>L491</f>
        <v>13762.1</v>
      </c>
    </row>
    <row r="491" spans="1:12" s="75" customFormat="1" ht="25.5">
      <c r="A491" s="149" t="s">
        <v>21</v>
      </c>
      <c r="B491" s="121" t="s">
        <v>160</v>
      </c>
      <c r="C491" s="122" t="s">
        <v>112</v>
      </c>
      <c r="D491" s="123" t="s">
        <v>110</v>
      </c>
      <c r="E491" s="171" t="s">
        <v>107</v>
      </c>
      <c r="F491" s="147" t="s">
        <v>188</v>
      </c>
      <c r="G491" s="125" t="s">
        <v>186</v>
      </c>
      <c r="H491" s="125" t="s">
        <v>186</v>
      </c>
      <c r="I491" s="147" t="s">
        <v>187</v>
      </c>
      <c r="J491" s="127" t="s">
        <v>186</v>
      </c>
      <c r="K491" s="128"/>
      <c r="L491" s="385">
        <f>L498+L492+L495</f>
        <v>13762.1</v>
      </c>
    </row>
    <row r="492" spans="1:12" s="75" customFormat="1" ht="68.25" customHeight="1">
      <c r="A492" s="120" t="s">
        <v>271</v>
      </c>
      <c r="B492" s="201">
        <v>334</v>
      </c>
      <c r="C492" s="122" t="s">
        <v>112</v>
      </c>
      <c r="D492" s="123" t="s">
        <v>110</v>
      </c>
      <c r="E492" s="132" t="s">
        <v>107</v>
      </c>
      <c r="F492" s="124" t="s">
        <v>188</v>
      </c>
      <c r="G492" s="125" t="s">
        <v>186</v>
      </c>
      <c r="H492" s="125" t="s">
        <v>186</v>
      </c>
      <c r="I492" s="140" t="s">
        <v>272</v>
      </c>
      <c r="J492" s="127" t="s">
        <v>186</v>
      </c>
      <c r="K492" s="128"/>
      <c r="L492" s="385">
        <f>L493</f>
        <v>500</v>
      </c>
    </row>
    <row r="493" spans="1:12" s="75" customFormat="1" ht="25.5">
      <c r="A493" s="138" t="s">
        <v>34</v>
      </c>
      <c r="B493" s="201">
        <v>334</v>
      </c>
      <c r="C493" s="122" t="s">
        <v>112</v>
      </c>
      <c r="D493" s="123" t="s">
        <v>110</v>
      </c>
      <c r="E493" s="132" t="s">
        <v>107</v>
      </c>
      <c r="F493" s="124" t="s">
        <v>188</v>
      </c>
      <c r="G493" s="125" t="s">
        <v>186</v>
      </c>
      <c r="H493" s="125" t="s">
        <v>186</v>
      </c>
      <c r="I493" s="140" t="s">
        <v>272</v>
      </c>
      <c r="J493" s="127" t="s">
        <v>186</v>
      </c>
      <c r="K493" s="128" t="s">
        <v>202</v>
      </c>
      <c r="L493" s="385">
        <f>L494</f>
        <v>500</v>
      </c>
    </row>
    <row r="494" spans="1:12" s="75" customFormat="1" ht="12.75">
      <c r="A494" s="138" t="s">
        <v>35</v>
      </c>
      <c r="B494" s="201">
        <v>334</v>
      </c>
      <c r="C494" s="122" t="s">
        <v>112</v>
      </c>
      <c r="D494" s="123" t="s">
        <v>110</v>
      </c>
      <c r="E494" s="132" t="s">
        <v>107</v>
      </c>
      <c r="F494" s="124" t="s">
        <v>188</v>
      </c>
      <c r="G494" s="125" t="s">
        <v>186</v>
      </c>
      <c r="H494" s="125" t="s">
        <v>186</v>
      </c>
      <c r="I494" s="140" t="s">
        <v>272</v>
      </c>
      <c r="J494" s="127" t="s">
        <v>186</v>
      </c>
      <c r="K494" s="128" t="s">
        <v>36</v>
      </c>
      <c r="L494" s="385">
        <v>500</v>
      </c>
    </row>
    <row r="495" spans="1:12" s="75" customFormat="1" ht="12.75">
      <c r="A495" s="138" t="s">
        <v>22</v>
      </c>
      <c r="B495" s="121" t="s">
        <v>160</v>
      </c>
      <c r="C495" s="122" t="s">
        <v>112</v>
      </c>
      <c r="D495" s="123" t="s">
        <v>110</v>
      </c>
      <c r="E495" s="174" t="s">
        <v>107</v>
      </c>
      <c r="F495" s="150" t="s">
        <v>188</v>
      </c>
      <c r="G495" s="125" t="s">
        <v>186</v>
      </c>
      <c r="H495" s="125" t="s">
        <v>186</v>
      </c>
      <c r="I495" s="150" t="s">
        <v>25</v>
      </c>
      <c r="J495" s="127" t="s">
        <v>186</v>
      </c>
      <c r="K495" s="128"/>
      <c r="L495" s="385">
        <f>L496</f>
        <v>2300</v>
      </c>
    </row>
    <row r="496" spans="1:12" s="75" customFormat="1" ht="25.5">
      <c r="A496" s="138" t="s">
        <v>34</v>
      </c>
      <c r="B496" s="121" t="s">
        <v>160</v>
      </c>
      <c r="C496" s="122" t="s">
        <v>112</v>
      </c>
      <c r="D496" s="123" t="s">
        <v>110</v>
      </c>
      <c r="E496" s="132" t="s">
        <v>107</v>
      </c>
      <c r="F496" s="125" t="s">
        <v>188</v>
      </c>
      <c r="G496" s="125" t="s">
        <v>186</v>
      </c>
      <c r="H496" s="125" t="s">
        <v>186</v>
      </c>
      <c r="I496" s="150" t="s">
        <v>25</v>
      </c>
      <c r="J496" s="127" t="s">
        <v>186</v>
      </c>
      <c r="K496" s="128">
        <v>600</v>
      </c>
      <c r="L496" s="385">
        <f>L497</f>
        <v>2300</v>
      </c>
    </row>
    <row r="497" spans="1:12" s="75" customFormat="1" ht="12.75">
      <c r="A497" s="138" t="s">
        <v>35</v>
      </c>
      <c r="B497" s="121" t="s">
        <v>160</v>
      </c>
      <c r="C497" s="122" t="s">
        <v>112</v>
      </c>
      <c r="D497" s="123" t="s">
        <v>110</v>
      </c>
      <c r="E497" s="132" t="s">
        <v>107</v>
      </c>
      <c r="F497" s="125" t="s">
        <v>188</v>
      </c>
      <c r="G497" s="125" t="s">
        <v>186</v>
      </c>
      <c r="H497" s="125" t="s">
        <v>186</v>
      </c>
      <c r="I497" s="125" t="s">
        <v>25</v>
      </c>
      <c r="J497" s="127" t="s">
        <v>186</v>
      </c>
      <c r="K497" s="128" t="s">
        <v>36</v>
      </c>
      <c r="L497" s="385">
        <v>2300</v>
      </c>
    </row>
    <row r="498" spans="1:12" s="75" customFormat="1" ht="25.5">
      <c r="A498" s="138" t="s">
        <v>203</v>
      </c>
      <c r="B498" s="121" t="s">
        <v>160</v>
      </c>
      <c r="C498" s="122" t="s">
        <v>112</v>
      </c>
      <c r="D498" s="123" t="s">
        <v>110</v>
      </c>
      <c r="E498" s="132" t="s">
        <v>107</v>
      </c>
      <c r="F498" s="124" t="s">
        <v>188</v>
      </c>
      <c r="G498" s="125" t="s">
        <v>186</v>
      </c>
      <c r="H498" s="125" t="s">
        <v>186</v>
      </c>
      <c r="I498" s="140" t="s">
        <v>204</v>
      </c>
      <c r="J498" s="127" t="s">
        <v>186</v>
      </c>
      <c r="K498" s="128"/>
      <c r="L498" s="385">
        <f>L499</f>
        <v>10962.1</v>
      </c>
    </row>
    <row r="499" spans="1:12" s="75" customFormat="1" ht="25.5">
      <c r="A499" s="138" t="s">
        <v>34</v>
      </c>
      <c r="B499" s="121" t="s">
        <v>160</v>
      </c>
      <c r="C499" s="122" t="s">
        <v>112</v>
      </c>
      <c r="D499" s="123" t="s">
        <v>110</v>
      </c>
      <c r="E499" s="132" t="s">
        <v>107</v>
      </c>
      <c r="F499" s="124" t="s">
        <v>188</v>
      </c>
      <c r="G499" s="125" t="s">
        <v>186</v>
      </c>
      <c r="H499" s="125" t="s">
        <v>186</v>
      </c>
      <c r="I499" s="140" t="s">
        <v>204</v>
      </c>
      <c r="J499" s="127" t="s">
        <v>186</v>
      </c>
      <c r="K499" s="128">
        <v>600</v>
      </c>
      <c r="L499" s="385">
        <f>L500</f>
        <v>10962.1</v>
      </c>
    </row>
    <row r="500" spans="1:12" s="75" customFormat="1" ht="12.75">
      <c r="A500" s="138" t="s">
        <v>35</v>
      </c>
      <c r="B500" s="121" t="s">
        <v>160</v>
      </c>
      <c r="C500" s="122" t="s">
        <v>112</v>
      </c>
      <c r="D500" s="123" t="s">
        <v>110</v>
      </c>
      <c r="E500" s="132" t="s">
        <v>107</v>
      </c>
      <c r="F500" s="124" t="s">
        <v>188</v>
      </c>
      <c r="G500" s="125" t="s">
        <v>186</v>
      </c>
      <c r="H500" s="125" t="s">
        <v>186</v>
      </c>
      <c r="I500" s="140" t="s">
        <v>204</v>
      </c>
      <c r="J500" s="127" t="s">
        <v>186</v>
      </c>
      <c r="K500" s="128" t="s">
        <v>36</v>
      </c>
      <c r="L500" s="385">
        <v>10962.1</v>
      </c>
    </row>
    <row r="501" spans="1:12" s="75" customFormat="1" ht="12.75">
      <c r="A501" s="120" t="s">
        <v>249</v>
      </c>
      <c r="B501" s="121" t="s">
        <v>160</v>
      </c>
      <c r="C501" s="122" t="s">
        <v>112</v>
      </c>
      <c r="D501" s="123" t="s">
        <v>112</v>
      </c>
      <c r="E501" s="171"/>
      <c r="F501" s="147"/>
      <c r="G501" s="125"/>
      <c r="H501" s="125"/>
      <c r="I501" s="147"/>
      <c r="J501" s="127"/>
      <c r="K501" s="128"/>
      <c r="L501" s="385">
        <f>L502</f>
        <v>65</v>
      </c>
    </row>
    <row r="502" spans="1:12" s="75" customFormat="1" ht="38.25">
      <c r="A502" s="149" t="s">
        <v>332</v>
      </c>
      <c r="B502" s="121" t="s">
        <v>160</v>
      </c>
      <c r="C502" s="122" t="s">
        <v>112</v>
      </c>
      <c r="D502" s="123" t="s">
        <v>112</v>
      </c>
      <c r="E502" s="174" t="s">
        <v>112</v>
      </c>
      <c r="F502" s="150" t="s">
        <v>186</v>
      </c>
      <c r="G502" s="125" t="s">
        <v>186</v>
      </c>
      <c r="H502" s="125" t="s">
        <v>186</v>
      </c>
      <c r="I502" s="150" t="s">
        <v>187</v>
      </c>
      <c r="J502" s="127" t="s">
        <v>186</v>
      </c>
      <c r="K502" s="175"/>
      <c r="L502" s="386">
        <f>L503</f>
        <v>65</v>
      </c>
    </row>
    <row r="503" spans="1:12" s="75" customFormat="1" ht="25.5">
      <c r="A503" s="130" t="s">
        <v>333</v>
      </c>
      <c r="B503" s="121" t="s">
        <v>160</v>
      </c>
      <c r="C503" s="122" t="s">
        <v>112</v>
      </c>
      <c r="D503" s="123" t="s">
        <v>112</v>
      </c>
      <c r="E503" s="171" t="s">
        <v>112</v>
      </c>
      <c r="F503" s="147" t="s">
        <v>184</v>
      </c>
      <c r="G503" s="125" t="s">
        <v>186</v>
      </c>
      <c r="H503" s="125" t="s">
        <v>186</v>
      </c>
      <c r="I503" s="147" t="s">
        <v>187</v>
      </c>
      <c r="J503" s="127" t="s">
        <v>186</v>
      </c>
      <c r="K503" s="172"/>
      <c r="L503" s="386">
        <f>L504</f>
        <v>65</v>
      </c>
    </row>
    <row r="504" spans="1:12" s="75" customFormat="1" ht="12.75">
      <c r="A504" s="120" t="s">
        <v>24</v>
      </c>
      <c r="B504" s="121" t="s">
        <v>160</v>
      </c>
      <c r="C504" s="122" t="s">
        <v>112</v>
      </c>
      <c r="D504" s="123" t="s">
        <v>112</v>
      </c>
      <c r="E504" s="171" t="s">
        <v>112</v>
      </c>
      <c r="F504" s="147" t="s">
        <v>184</v>
      </c>
      <c r="G504" s="125" t="s">
        <v>186</v>
      </c>
      <c r="H504" s="125" t="s">
        <v>186</v>
      </c>
      <c r="I504" s="147" t="s">
        <v>27</v>
      </c>
      <c r="J504" s="127" t="s">
        <v>186</v>
      </c>
      <c r="K504" s="172"/>
      <c r="L504" s="386">
        <f>L505+L507</f>
        <v>65</v>
      </c>
    </row>
    <row r="505" spans="1:12" s="75" customFormat="1" ht="12.75">
      <c r="A505" s="138" t="s">
        <v>140</v>
      </c>
      <c r="B505" s="121" t="s">
        <v>160</v>
      </c>
      <c r="C505" s="122" t="s">
        <v>112</v>
      </c>
      <c r="D505" s="123" t="s">
        <v>112</v>
      </c>
      <c r="E505" s="171" t="s">
        <v>112</v>
      </c>
      <c r="F505" s="147" t="s">
        <v>184</v>
      </c>
      <c r="G505" s="125" t="s">
        <v>186</v>
      </c>
      <c r="H505" s="125" t="s">
        <v>186</v>
      </c>
      <c r="I505" s="147" t="s">
        <v>27</v>
      </c>
      <c r="J505" s="127" t="s">
        <v>186</v>
      </c>
      <c r="K505" s="172" t="s">
        <v>154</v>
      </c>
      <c r="L505" s="386">
        <f>L506</f>
        <v>38</v>
      </c>
    </row>
    <row r="506" spans="1:12" s="75" customFormat="1" ht="12.75">
      <c r="A506" s="130" t="s">
        <v>101</v>
      </c>
      <c r="B506" s="121" t="s">
        <v>160</v>
      </c>
      <c r="C506" s="122" t="s">
        <v>112</v>
      </c>
      <c r="D506" s="123" t="s">
        <v>112</v>
      </c>
      <c r="E506" s="171" t="s">
        <v>112</v>
      </c>
      <c r="F506" s="147" t="s">
        <v>184</v>
      </c>
      <c r="G506" s="125" t="s">
        <v>186</v>
      </c>
      <c r="H506" s="125" t="s">
        <v>186</v>
      </c>
      <c r="I506" s="147" t="s">
        <v>27</v>
      </c>
      <c r="J506" s="127" t="s">
        <v>186</v>
      </c>
      <c r="K506" s="172" t="s">
        <v>105</v>
      </c>
      <c r="L506" s="386">
        <v>38</v>
      </c>
    </row>
    <row r="507" spans="1:12" s="75" customFormat="1" ht="25.5">
      <c r="A507" s="138" t="s">
        <v>34</v>
      </c>
      <c r="B507" s="121" t="s">
        <v>160</v>
      </c>
      <c r="C507" s="122" t="s">
        <v>112</v>
      </c>
      <c r="D507" s="123" t="s">
        <v>112</v>
      </c>
      <c r="E507" s="171" t="s">
        <v>112</v>
      </c>
      <c r="F507" s="147" t="s">
        <v>184</v>
      </c>
      <c r="G507" s="125" t="s">
        <v>186</v>
      </c>
      <c r="H507" s="125" t="s">
        <v>186</v>
      </c>
      <c r="I507" s="147" t="s">
        <v>27</v>
      </c>
      <c r="J507" s="127" t="s">
        <v>186</v>
      </c>
      <c r="K507" s="128">
        <v>600</v>
      </c>
      <c r="L507" s="386">
        <f>L508</f>
        <v>27</v>
      </c>
    </row>
    <row r="508" spans="1:12" s="75" customFormat="1" ht="12.75">
      <c r="A508" s="138" t="s">
        <v>35</v>
      </c>
      <c r="B508" s="121" t="s">
        <v>160</v>
      </c>
      <c r="C508" s="122" t="s">
        <v>112</v>
      </c>
      <c r="D508" s="123" t="s">
        <v>112</v>
      </c>
      <c r="E508" s="171" t="s">
        <v>112</v>
      </c>
      <c r="F508" s="147" t="s">
        <v>184</v>
      </c>
      <c r="G508" s="125" t="s">
        <v>186</v>
      </c>
      <c r="H508" s="125" t="s">
        <v>186</v>
      </c>
      <c r="I508" s="147" t="s">
        <v>27</v>
      </c>
      <c r="J508" s="127" t="s">
        <v>186</v>
      </c>
      <c r="K508" s="128" t="s">
        <v>36</v>
      </c>
      <c r="L508" s="386">
        <v>27</v>
      </c>
    </row>
    <row r="509" spans="1:12" s="75" customFormat="1" ht="12.75">
      <c r="A509" s="120" t="s">
        <v>63</v>
      </c>
      <c r="B509" s="121" t="s">
        <v>160</v>
      </c>
      <c r="C509" s="122" t="s">
        <v>113</v>
      </c>
      <c r="D509" s="123"/>
      <c r="E509" s="122"/>
      <c r="F509" s="133"/>
      <c r="G509" s="125"/>
      <c r="H509" s="125"/>
      <c r="I509" s="133"/>
      <c r="J509" s="176"/>
      <c r="K509" s="177"/>
      <c r="L509" s="385">
        <f>L510+L542</f>
        <v>95556.4</v>
      </c>
    </row>
    <row r="510" spans="1:12" s="75" customFormat="1" ht="12.75">
      <c r="A510" s="120" t="s">
        <v>130</v>
      </c>
      <c r="B510" s="121" t="s">
        <v>160</v>
      </c>
      <c r="C510" s="122" t="s">
        <v>113</v>
      </c>
      <c r="D510" s="123" t="s">
        <v>107</v>
      </c>
      <c r="E510" s="122"/>
      <c r="F510" s="133"/>
      <c r="G510" s="125"/>
      <c r="H510" s="125"/>
      <c r="I510" s="133"/>
      <c r="J510" s="176"/>
      <c r="K510" s="177"/>
      <c r="L510" s="385">
        <f>L511</f>
        <v>91085.2</v>
      </c>
    </row>
    <row r="511" spans="1:12" s="8" customFormat="1" ht="25.5" customHeight="1">
      <c r="A511" s="138" t="s">
        <v>335</v>
      </c>
      <c r="B511" s="121" t="s">
        <v>160</v>
      </c>
      <c r="C511" s="122" t="s">
        <v>113</v>
      </c>
      <c r="D511" s="123" t="s">
        <v>107</v>
      </c>
      <c r="E511" s="174" t="s">
        <v>107</v>
      </c>
      <c r="F511" s="150" t="s">
        <v>186</v>
      </c>
      <c r="G511" s="125" t="s">
        <v>186</v>
      </c>
      <c r="H511" s="125" t="s">
        <v>186</v>
      </c>
      <c r="I511" s="150" t="s">
        <v>187</v>
      </c>
      <c r="J511" s="127" t="s">
        <v>186</v>
      </c>
      <c r="K511" s="175"/>
      <c r="L511" s="386">
        <f>L512</f>
        <v>91085.2</v>
      </c>
    </row>
    <row r="512" spans="1:12" s="8" customFormat="1" ht="25.5">
      <c r="A512" s="149" t="s">
        <v>21</v>
      </c>
      <c r="B512" s="121" t="s">
        <v>160</v>
      </c>
      <c r="C512" s="122" t="s">
        <v>113</v>
      </c>
      <c r="D512" s="123" t="s">
        <v>107</v>
      </c>
      <c r="E512" s="174" t="s">
        <v>107</v>
      </c>
      <c r="F512" s="150" t="s">
        <v>188</v>
      </c>
      <c r="G512" s="125" t="s">
        <v>186</v>
      </c>
      <c r="H512" s="125" t="s">
        <v>186</v>
      </c>
      <c r="I512" s="150" t="s">
        <v>187</v>
      </c>
      <c r="J512" s="127" t="s">
        <v>186</v>
      </c>
      <c r="K512" s="175"/>
      <c r="L512" s="386">
        <f>L513+L518+L521+L527+L524+L530+L533+L536+L539</f>
        <v>91085.2</v>
      </c>
    </row>
    <row r="513" spans="1:12" s="8" customFormat="1" ht="18" customHeight="1">
      <c r="A513" s="138" t="s">
        <v>22</v>
      </c>
      <c r="B513" s="121" t="s">
        <v>160</v>
      </c>
      <c r="C513" s="122" t="s">
        <v>113</v>
      </c>
      <c r="D513" s="123" t="s">
        <v>107</v>
      </c>
      <c r="E513" s="174" t="s">
        <v>107</v>
      </c>
      <c r="F513" s="150" t="s">
        <v>188</v>
      </c>
      <c r="G513" s="125" t="s">
        <v>186</v>
      </c>
      <c r="H513" s="125" t="s">
        <v>186</v>
      </c>
      <c r="I513" s="150" t="s">
        <v>25</v>
      </c>
      <c r="J513" s="127" t="s">
        <v>186</v>
      </c>
      <c r="K513" s="175"/>
      <c r="L513" s="386">
        <f>L514+L516</f>
        <v>10254.6</v>
      </c>
    </row>
    <row r="514" spans="1:12" s="8" customFormat="1" ht="12.75">
      <c r="A514" s="138" t="s">
        <v>140</v>
      </c>
      <c r="B514" s="121" t="s">
        <v>160</v>
      </c>
      <c r="C514" s="122" t="s">
        <v>113</v>
      </c>
      <c r="D514" s="123" t="s">
        <v>107</v>
      </c>
      <c r="E514" s="132" t="s">
        <v>107</v>
      </c>
      <c r="F514" s="125" t="s">
        <v>188</v>
      </c>
      <c r="G514" s="125" t="s">
        <v>186</v>
      </c>
      <c r="H514" s="125" t="s">
        <v>186</v>
      </c>
      <c r="I514" s="125" t="s">
        <v>25</v>
      </c>
      <c r="J514" s="127" t="s">
        <v>186</v>
      </c>
      <c r="K514" s="35" t="s">
        <v>154</v>
      </c>
      <c r="L514" s="385">
        <f>L515</f>
        <v>235.5</v>
      </c>
    </row>
    <row r="515" spans="1:12" s="8" customFormat="1" ht="12.75">
      <c r="A515" s="130" t="s">
        <v>101</v>
      </c>
      <c r="B515" s="121" t="s">
        <v>160</v>
      </c>
      <c r="C515" s="122" t="s">
        <v>113</v>
      </c>
      <c r="D515" s="123" t="s">
        <v>107</v>
      </c>
      <c r="E515" s="132" t="s">
        <v>107</v>
      </c>
      <c r="F515" s="125" t="s">
        <v>188</v>
      </c>
      <c r="G515" s="125" t="s">
        <v>186</v>
      </c>
      <c r="H515" s="125" t="s">
        <v>186</v>
      </c>
      <c r="I515" s="125" t="s">
        <v>25</v>
      </c>
      <c r="J515" s="127" t="s">
        <v>186</v>
      </c>
      <c r="K515" s="35" t="s">
        <v>105</v>
      </c>
      <c r="L515" s="385">
        <v>235.5</v>
      </c>
    </row>
    <row r="516" spans="1:12" s="8" customFormat="1" ht="25.5">
      <c r="A516" s="138" t="s">
        <v>34</v>
      </c>
      <c r="B516" s="121" t="s">
        <v>160</v>
      </c>
      <c r="C516" s="122" t="s">
        <v>113</v>
      </c>
      <c r="D516" s="123" t="s">
        <v>107</v>
      </c>
      <c r="E516" s="132" t="s">
        <v>107</v>
      </c>
      <c r="F516" s="125" t="s">
        <v>188</v>
      </c>
      <c r="G516" s="125" t="s">
        <v>186</v>
      </c>
      <c r="H516" s="125" t="s">
        <v>186</v>
      </c>
      <c r="I516" s="150" t="s">
        <v>25</v>
      </c>
      <c r="J516" s="127" t="s">
        <v>186</v>
      </c>
      <c r="K516" s="128">
        <v>600</v>
      </c>
      <c r="L516" s="385">
        <f>L517</f>
        <v>10019.1</v>
      </c>
    </row>
    <row r="517" spans="1:12" s="8" customFormat="1" ht="12.75">
      <c r="A517" s="138" t="s">
        <v>35</v>
      </c>
      <c r="B517" s="121" t="s">
        <v>160</v>
      </c>
      <c r="C517" s="122" t="s">
        <v>113</v>
      </c>
      <c r="D517" s="123" t="s">
        <v>107</v>
      </c>
      <c r="E517" s="132" t="s">
        <v>107</v>
      </c>
      <c r="F517" s="125" t="s">
        <v>188</v>
      </c>
      <c r="G517" s="125" t="s">
        <v>186</v>
      </c>
      <c r="H517" s="125" t="s">
        <v>186</v>
      </c>
      <c r="I517" s="125" t="s">
        <v>25</v>
      </c>
      <c r="J517" s="127" t="s">
        <v>186</v>
      </c>
      <c r="K517" s="128" t="s">
        <v>36</v>
      </c>
      <c r="L517" s="385">
        <v>10019.1</v>
      </c>
    </row>
    <row r="518" spans="1:12" s="8" customFormat="1" ht="12.75">
      <c r="A518" s="138" t="s">
        <v>196</v>
      </c>
      <c r="B518" s="201">
        <v>334</v>
      </c>
      <c r="C518" s="122" t="s">
        <v>113</v>
      </c>
      <c r="D518" s="123" t="s">
        <v>107</v>
      </c>
      <c r="E518" s="174" t="s">
        <v>107</v>
      </c>
      <c r="F518" s="150" t="s">
        <v>188</v>
      </c>
      <c r="G518" s="125" t="s">
        <v>186</v>
      </c>
      <c r="H518" s="125" t="s">
        <v>186</v>
      </c>
      <c r="I518" s="140" t="s">
        <v>197</v>
      </c>
      <c r="J518" s="127" t="s">
        <v>186</v>
      </c>
      <c r="K518" s="128"/>
      <c r="L518" s="386">
        <f>L519</f>
        <v>18648.5</v>
      </c>
    </row>
    <row r="519" spans="1:12" s="8" customFormat="1" ht="25.5">
      <c r="A519" s="138" t="s">
        <v>34</v>
      </c>
      <c r="B519" s="201">
        <v>334</v>
      </c>
      <c r="C519" s="122" t="s">
        <v>113</v>
      </c>
      <c r="D519" s="123" t="s">
        <v>107</v>
      </c>
      <c r="E519" s="174" t="s">
        <v>107</v>
      </c>
      <c r="F519" s="150" t="s">
        <v>188</v>
      </c>
      <c r="G519" s="125" t="s">
        <v>186</v>
      </c>
      <c r="H519" s="125" t="s">
        <v>186</v>
      </c>
      <c r="I519" s="140" t="s">
        <v>197</v>
      </c>
      <c r="J519" s="127" t="s">
        <v>186</v>
      </c>
      <c r="K519" s="128">
        <v>600</v>
      </c>
      <c r="L519" s="386">
        <f>L520</f>
        <v>18648.5</v>
      </c>
    </row>
    <row r="520" spans="1:12" s="8" customFormat="1" ht="12.75">
      <c r="A520" s="138" t="s">
        <v>35</v>
      </c>
      <c r="B520" s="201">
        <v>334</v>
      </c>
      <c r="C520" s="122" t="s">
        <v>113</v>
      </c>
      <c r="D520" s="123" t="s">
        <v>107</v>
      </c>
      <c r="E520" s="174" t="s">
        <v>107</v>
      </c>
      <c r="F520" s="150" t="s">
        <v>188</v>
      </c>
      <c r="G520" s="125" t="s">
        <v>186</v>
      </c>
      <c r="H520" s="125" t="s">
        <v>186</v>
      </c>
      <c r="I520" s="140" t="s">
        <v>197</v>
      </c>
      <c r="J520" s="127" t="s">
        <v>186</v>
      </c>
      <c r="K520" s="128" t="s">
        <v>36</v>
      </c>
      <c r="L520" s="386">
        <v>18648.5</v>
      </c>
    </row>
    <row r="521" spans="1:12" s="8" customFormat="1" ht="12.75">
      <c r="A521" s="138" t="s">
        <v>198</v>
      </c>
      <c r="B521" s="201">
        <v>334</v>
      </c>
      <c r="C521" s="122" t="s">
        <v>113</v>
      </c>
      <c r="D521" s="123" t="s">
        <v>107</v>
      </c>
      <c r="E521" s="174" t="s">
        <v>107</v>
      </c>
      <c r="F521" s="150" t="s">
        <v>188</v>
      </c>
      <c r="G521" s="125" t="s">
        <v>186</v>
      </c>
      <c r="H521" s="125" t="s">
        <v>186</v>
      </c>
      <c r="I521" s="140" t="s">
        <v>199</v>
      </c>
      <c r="J521" s="127" t="s">
        <v>186</v>
      </c>
      <c r="K521" s="128"/>
      <c r="L521" s="386">
        <f>L522</f>
        <v>27603.8</v>
      </c>
    </row>
    <row r="522" spans="1:12" s="8" customFormat="1" ht="25.5">
      <c r="A522" s="138" t="s">
        <v>34</v>
      </c>
      <c r="B522" s="201">
        <v>334</v>
      </c>
      <c r="C522" s="122" t="s">
        <v>113</v>
      </c>
      <c r="D522" s="123" t="s">
        <v>107</v>
      </c>
      <c r="E522" s="174" t="s">
        <v>107</v>
      </c>
      <c r="F522" s="150" t="s">
        <v>188</v>
      </c>
      <c r="G522" s="125" t="s">
        <v>186</v>
      </c>
      <c r="H522" s="125" t="s">
        <v>186</v>
      </c>
      <c r="I522" s="140" t="s">
        <v>199</v>
      </c>
      <c r="J522" s="127" t="s">
        <v>186</v>
      </c>
      <c r="K522" s="128">
        <v>600</v>
      </c>
      <c r="L522" s="386">
        <f>L523</f>
        <v>27603.8</v>
      </c>
    </row>
    <row r="523" spans="1:12" s="8" customFormat="1" ht="12.75">
      <c r="A523" s="138" t="s">
        <v>35</v>
      </c>
      <c r="B523" s="201">
        <v>334</v>
      </c>
      <c r="C523" s="122" t="s">
        <v>113</v>
      </c>
      <c r="D523" s="123" t="s">
        <v>107</v>
      </c>
      <c r="E523" s="174" t="s">
        <v>107</v>
      </c>
      <c r="F523" s="150" t="s">
        <v>188</v>
      </c>
      <c r="G523" s="125" t="s">
        <v>186</v>
      </c>
      <c r="H523" s="125" t="s">
        <v>186</v>
      </c>
      <c r="I523" s="140" t="s">
        <v>199</v>
      </c>
      <c r="J523" s="127" t="s">
        <v>186</v>
      </c>
      <c r="K523" s="128" t="s">
        <v>36</v>
      </c>
      <c r="L523" s="386">
        <v>27603.8</v>
      </c>
    </row>
    <row r="524" spans="1:12" s="8" customFormat="1" ht="37.5" customHeight="1">
      <c r="A524" s="120" t="s">
        <v>261</v>
      </c>
      <c r="B524" s="201">
        <v>334</v>
      </c>
      <c r="C524" s="122" t="s">
        <v>113</v>
      </c>
      <c r="D524" s="123" t="s">
        <v>107</v>
      </c>
      <c r="E524" s="132" t="s">
        <v>107</v>
      </c>
      <c r="F524" s="124" t="s">
        <v>188</v>
      </c>
      <c r="G524" s="125" t="s">
        <v>186</v>
      </c>
      <c r="H524" s="125" t="s">
        <v>186</v>
      </c>
      <c r="I524" s="140" t="s">
        <v>252</v>
      </c>
      <c r="J524" s="127" t="s">
        <v>186</v>
      </c>
      <c r="K524" s="128"/>
      <c r="L524" s="386">
        <f>L525</f>
        <v>766.8</v>
      </c>
    </row>
    <row r="525" spans="1:12" s="8" customFormat="1" ht="25.5">
      <c r="A525" s="138" t="s">
        <v>34</v>
      </c>
      <c r="B525" s="201">
        <v>334</v>
      </c>
      <c r="C525" s="122" t="s">
        <v>113</v>
      </c>
      <c r="D525" s="123" t="s">
        <v>107</v>
      </c>
      <c r="E525" s="132" t="s">
        <v>107</v>
      </c>
      <c r="F525" s="124" t="s">
        <v>188</v>
      </c>
      <c r="G525" s="125" t="s">
        <v>186</v>
      </c>
      <c r="H525" s="125" t="s">
        <v>186</v>
      </c>
      <c r="I525" s="140" t="s">
        <v>253</v>
      </c>
      <c r="J525" s="127" t="s">
        <v>186</v>
      </c>
      <c r="K525" s="128" t="s">
        <v>202</v>
      </c>
      <c r="L525" s="386">
        <f>L526</f>
        <v>766.8</v>
      </c>
    </row>
    <row r="526" spans="1:12" s="8" customFormat="1" ht="12.75">
      <c r="A526" s="138" t="s">
        <v>35</v>
      </c>
      <c r="B526" s="201">
        <v>334</v>
      </c>
      <c r="C526" s="122" t="s">
        <v>113</v>
      </c>
      <c r="D526" s="123" t="s">
        <v>107</v>
      </c>
      <c r="E526" s="132" t="s">
        <v>107</v>
      </c>
      <c r="F526" s="124" t="s">
        <v>188</v>
      </c>
      <c r="G526" s="125" t="s">
        <v>186</v>
      </c>
      <c r="H526" s="125" t="s">
        <v>186</v>
      </c>
      <c r="I526" s="140" t="s">
        <v>253</v>
      </c>
      <c r="J526" s="127" t="s">
        <v>186</v>
      </c>
      <c r="K526" s="128" t="s">
        <v>36</v>
      </c>
      <c r="L526" s="386">
        <v>766.8</v>
      </c>
    </row>
    <row r="527" spans="1:12" s="8" customFormat="1" ht="51">
      <c r="A527" s="130" t="s">
        <v>228</v>
      </c>
      <c r="B527" s="201">
        <v>334</v>
      </c>
      <c r="C527" s="122" t="s">
        <v>113</v>
      </c>
      <c r="D527" s="123" t="s">
        <v>107</v>
      </c>
      <c r="E527" s="174" t="s">
        <v>107</v>
      </c>
      <c r="F527" s="150" t="s">
        <v>188</v>
      </c>
      <c r="G527" s="125" t="s">
        <v>186</v>
      </c>
      <c r="H527" s="125" t="s">
        <v>186</v>
      </c>
      <c r="I527" s="140" t="s">
        <v>212</v>
      </c>
      <c r="J527" s="127" t="s">
        <v>186</v>
      </c>
      <c r="K527" s="128"/>
      <c r="L527" s="386">
        <f>L528</f>
        <v>32674</v>
      </c>
    </row>
    <row r="528" spans="1:12" s="8" customFormat="1" ht="25.5">
      <c r="A528" s="138" t="s">
        <v>34</v>
      </c>
      <c r="B528" s="201">
        <v>334</v>
      </c>
      <c r="C528" s="122" t="s">
        <v>113</v>
      </c>
      <c r="D528" s="123" t="s">
        <v>107</v>
      </c>
      <c r="E528" s="174" t="s">
        <v>107</v>
      </c>
      <c r="F528" s="150" t="s">
        <v>188</v>
      </c>
      <c r="G528" s="125" t="s">
        <v>186</v>
      </c>
      <c r="H528" s="125" t="s">
        <v>186</v>
      </c>
      <c r="I528" s="140" t="s">
        <v>212</v>
      </c>
      <c r="J528" s="127" t="s">
        <v>186</v>
      </c>
      <c r="K528" s="128">
        <v>600</v>
      </c>
      <c r="L528" s="386">
        <f>L529</f>
        <v>32674</v>
      </c>
    </row>
    <row r="529" spans="1:12" s="8" customFormat="1" ht="12.75">
      <c r="A529" s="138" t="s">
        <v>35</v>
      </c>
      <c r="B529" s="201">
        <v>334</v>
      </c>
      <c r="C529" s="122" t="s">
        <v>113</v>
      </c>
      <c r="D529" s="123" t="s">
        <v>107</v>
      </c>
      <c r="E529" s="174" t="s">
        <v>107</v>
      </c>
      <c r="F529" s="150" t="s">
        <v>188</v>
      </c>
      <c r="G529" s="125" t="s">
        <v>186</v>
      </c>
      <c r="H529" s="125" t="s">
        <v>186</v>
      </c>
      <c r="I529" s="140" t="s">
        <v>212</v>
      </c>
      <c r="J529" s="127" t="s">
        <v>186</v>
      </c>
      <c r="K529" s="128" t="s">
        <v>36</v>
      </c>
      <c r="L529" s="386">
        <v>32674</v>
      </c>
    </row>
    <row r="530" spans="1:12" s="8" customFormat="1" ht="38.25">
      <c r="A530" s="138" t="s">
        <v>355</v>
      </c>
      <c r="B530" s="121" t="s">
        <v>160</v>
      </c>
      <c r="C530" s="122" t="s">
        <v>113</v>
      </c>
      <c r="D530" s="123" t="s">
        <v>107</v>
      </c>
      <c r="E530" s="132" t="s">
        <v>107</v>
      </c>
      <c r="F530" s="124" t="s">
        <v>188</v>
      </c>
      <c r="G530" s="125" t="s">
        <v>186</v>
      </c>
      <c r="H530" s="125" t="s">
        <v>186</v>
      </c>
      <c r="I530" s="140" t="s">
        <v>356</v>
      </c>
      <c r="J530" s="127" t="s">
        <v>186</v>
      </c>
      <c r="K530" s="128"/>
      <c r="L530" s="386">
        <f>L531</f>
        <v>220</v>
      </c>
    </row>
    <row r="531" spans="1:12" s="8" customFormat="1" ht="12.75">
      <c r="A531" s="138" t="s">
        <v>140</v>
      </c>
      <c r="B531" s="121" t="s">
        <v>160</v>
      </c>
      <c r="C531" s="122" t="s">
        <v>113</v>
      </c>
      <c r="D531" s="123" t="s">
        <v>107</v>
      </c>
      <c r="E531" s="132" t="s">
        <v>107</v>
      </c>
      <c r="F531" s="124" t="s">
        <v>188</v>
      </c>
      <c r="G531" s="125" t="s">
        <v>186</v>
      </c>
      <c r="H531" s="125" t="s">
        <v>186</v>
      </c>
      <c r="I531" s="140" t="s">
        <v>356</v>
      </c>
      <c r="J531" s="127" t="s">
        <v>186</v>
      </c>
      <c r="K531" s="128" t="s">
        <v>154</v>
      </c>
      <c r="L531" s="386">
        <f>L532</f>
        <v>220</v>
      </c>
    </row>
    <row r="532" spans="1:12" s="8" customFormat="1" ht="12.75">
      <c r="A532" s="130" t="s">
        <v>101</v>
      </c>
      <c r="B532" s="121" t="s">
        <v>160</v>
      </c>
      <c r="C532" s="122" t="s">
        <v>113</v>
      </c>
      <c r="D532" s="123" t="s">
        <v>107</v>
      </c>
      <c r="E532" s="132" t="s">
        <v>107</v>
      </c>
      <c r="F532" s="124" t="s">
        <v>188</v>
      </c>
      <c r="G532" s="125" t="s">
        <v>186</v>
      </c>
      <c r="H532" s="125" t="s">
        <v>186</v>
      </c>
      <c r="I532" s="140" t="s">
        <v>356</v>
      </c>
      <c r="J532" s="127" t="s">
        <v>186</v>
      </c>
      <c r="K532" s="128" t="s">
        <v>105</v>
      </c>
      <c r="L532" s="386">
        <v>220</v>
      </c>
    </row>
    <row r="533" spans="1:12" s="8" customFormat="1" ht="12.75">
      <c r="A533" s="138" t="s">
        <v>357</v>
      </c>
      <c r="B533" s="121" t="s">
        <v>160</v>
      </c>
      <c r="C533" s="122" t="s">
        <v>113</v>
      </c>
      <c r="D533" s="123" t="s">
        <v>107</v>
      </c>
      <c r="E533" s="132" t="s">
        <v>107</v>
      </c>
      <c r="F533" s="124" t="s">
        <v>188</v>
      </c>
      <c r="G533" s="125" t="s">
        <v>186</v>
      </c>
      <c r="H533" s="125" t="s">
        <v>186</v>
      </c>
      <c r="I533" s="140" t="s">
        <v>358</v>
      </c>
      <c r="J533" s="127" t="s">
        <v>186</v>
      </c>
      <c r="K533" s="128"/>
      <c r="L533" s="386">
        <f>L534</f>
        <v>250</v>
      </c>
    </row>
    <row r="534" spans="1:12" s="8" customFormat="1" ht="25.5">
      <c r="A534" s="138" t="s">
        <v>34</v>
      </c>
      <c r="B534" s="121" t="s">
        <v>160</v>
      </c>
      <c r="C534" s="122" t="s">
        <v>113</v>
      </c>
      <c r="D534" s="123" t="s">
        <v>107</v>
      </c>
      <c r="E534" s="132" t="s">
        <v>107</v>
      </c>
      <c r="F534" s="124" t="s">
        <v>188</v>
      </c>
      <c r="G534" s="125" t="s">
        <v>186</v>
      </c>
      <c r="H534" s="125" t="s">
        <v>186</v>
      </c>
      <c r="I534" s="140" t="s">
        <v>358</v>
      </c>
      <c r="J534" s="127" t="s">
        <v>186</v>
      </c>
      <c r="K534" s="128">
        <v>600</v>
      </c>
      <c r="L534" s="386">
        <f>L535</f>
        <v>250</v>
      </c>
    </row>
    <row r="535" spans="1:12" s="8" customFormat="1" ht="12.75">
      <c r="A535" s="138" t="s">
        <v>35</v>
      </c>
      <c r="B535" s="121" t="s">
        <v>160</v>
      </c>
      <c r="C535" s="122" t="s">
        <v>113</v>
      </c>
      <c r="D535" s="123" t="s">
        <v>107</v>
      </c>
      <c r="E535" s="132" t="s">
        <v>107</v>
      </c>
      <c r="F535" s="124" t="s">
        <v>188</v>
      </c>
      <c r="G535" s="125" t="s">
        <v>186</v>
      </c>
      <c r="H535" s="125" t="s">
        <v>186</v>
      </c>
      <c r="I535" s="140" t="s">
        <v>358</v>
      </c>
      <c r="J535" s="127" t="s">
        <v>186</v>
      </c>
      <c r="K535" s="128" t="s">
        <v>36</v>
      </c>
      <c r="L535" s="386">
        <v>250</v>
      </c>
    </row>
    <row r="536" spans="1:12" s="8" customFormat="1" ht="38.25">
      <c r="A536" s="149" t="s">
        <v>330</v>
      </c>
      <c r="B536" s="201">
        <v>334</v>
      </c>
      <c r="C536" s="122" t="s">
        <v>113</v>
      </c>
      <c r="D536" s="123" t="s">
        <v>107</v>
      </c>
      <c r="E536" s="174" t="s">
        <v>107</v>
      </c>
      <c r="F536" s="150" t="s">
        <v>188</v>
      </c>
      <c r="G536" s="125" t="s">
        <v>186</v>
      </c>
      <c r="H536" s="125" t="s">
        <v>186</v>
      </c>
      <c r="I536" s="140" t="s">
        <v>349</v>
      </c>
      <c r="J536" s="127" t="s">
        <v>186</v>
      </c>
      <c r="K536" s="128"/>
      <c r="L536" s="386">
        <f>L537</f>
        <v>467.5</v>
      </c>
    </row>
    <row r="537" spans="1:12" s="8" customFormat="1" ht="25.5">
      <c r="A537" s="138" t="s">
        <v>34</v>
      </c>
      <c r="B537" s="201">
        <v>334</v>
      </c>
      <c r="C537" s="122" t="s">
        <v>113</v>
      </c>
      <c r="D537" s="123" t="s">
        <v>107</v>
      </c>
      <c r="E537" s="174" t="s">
        <v>107</v>
      </c>
      <c r="F537" s="150" t="s">
        <v>188</v>
      </c>
      <c r="G537" s="125" t="s">
        <v>186</v>
      </c>
      <c r="H537" s="125" t="s">
        <v>186</v>
      </c>
      <c r="I537" s="140" t="s">
        <v>349</v>
      </c>
      <c r="J537" s="127" t="s">
        <v>186</v>
      </c>
      <c r="K537" s="128">
        <v>600</v>
      </c>
      <c r="L537" s="386">
        <f>L538</f>
        <v>467.5</v>
      </c>
    </row>
    <row r="538" spans="1:12" s="8" customFormat="1" ht="12.75">
      <c r="A538" s="138" t="s">
        <v>35</v>
      </c>
      <c r="B538" s="201">
        <v>334</v>
      </c>
      <c r="C538" s="122" t="s">
        <v>113</v>
      </c>
      <c r="D538" s="123" t="s">
        <v>107</v>
      </c>
      <c r="E538" s="174" t="s">
        <v>107</v>
      </c>
      <c r="F538" s="150" t="s">
        <v>188</v>
      </c>
      <c r="G538" s="125" t="s">
        <v>186</v>
      </c>
      <c r="H538" s="125" t="s">
        <v>186</v>
      </c>
      <c r="I538" s="140" t="s">
        <v>349</v>
      </c>
      <c r="J538" s="127" t="s">
        <v>186</v>
      </c>
      <c r="K538" s="128" t="s">
        <v>36</v>
      </c>
      <c r="L538" s="386">
        <f>417.5+50</f>
        <v>467.5</v>
      </c>
    </row>
    <row r="539" spans="1:12" s="8" customFormat="1" ht="25.5">
      <c r="A539" s="138" t="s">
        <v>360</v>
      </c>
      <c r="B539" s="121" t="s">
        <v>160</v>
      </c>
      <c r="C539" s="122" t="s">
        <v>113</v>
      </c>
      <c r="D539" s="123" t="s">
        <v>107</v>
      </c>
      <c r="E539" s="35" t="s">
        <v>107</v>
      </c>
      <c r="F539" s="35" t="s">
        <v>188</v>
      </c>
      <c r="G539" s="125" t="s">
        <v>186</v>
      </c>
      <c r="H539" s="125" t="s">
        <v>186</v>
      </c>
      <c r="I539" s="128" t="s">
        <v>359</v>
      </c>
      <c r="J539" s="127" t="s">
        <v>186</v>
      </c>
      <c r="K539" s="141"/>
      <c r="L539" s="386">
        <f>L540</f>
        <v>200</v>
      </c>
    </row>
    <row r="540" spans="1:12" s="8" customFormat="1" ht="25.5">
      <c r="A540" s="138" t="s">
        <v>34</v>
      </c>
      <c r="B540" s="121" t="s">
        <v>160</v>
      </c>
      <c r="C540" s="122" t="s">
        <v>113</v>
      </c>
      <c r="D540" s="123" t="s">
        <v>107</v>
      </c>
      <c r="E540" s="35" t="s">
        <v>107</v>
      </c>
      <c r="F540" s="35" t="s">
        <v>188</v>
      </c>
      <c r="G540" s="125" t="s">
        <v>186</v>
      </c>
      <c r="H540" s="125" t="s">
        <v>186</v>
      </c>
      <c r="I540" s="128" t="s">
        <v>359</v>
      </c>
      <c r="J540" s="127" t="s">
        <v>186</v>
      </c>
      <c r="K540" s="141" t="s">
        <v>202</v>
      </c>
      <c r="L540" s="386">
        <f>L541</f>
        <v>200</v>
      </c>
    </row>
    <row r="541" spans="1:12" s="8" customFormat="1" ht="12.75">
      <c r="A541" s="138" t="s">
        <v>35</v>
      </c>
      <c r="B541" s="121" t="s">
        <v>160</v>
      </c>
      <c r="C541" s="122" t="s">
        <v>113</v>
      </c>
      <c r="D541" s="123" t="s">
        <v>107</v>
      </c>
      <c r="E541" s="35" t="s">
        <v>107</v>
      </c>
      <c r="F541" s="35" t="s">
        <v>188</v>
      </c>
      <c r="G541" s="125" t="s">
        <v>186</v>
      </c>
      <c r="H541" s="125" t="s">
        <v>186</v>
      </c>
      <c r="I541" s="128" t="s">
        <v>359</v>
      </c>
      <c r="J541" s="127" t="s">
        <v>186</v>
      </c>
      <c r="K541" s="141" t="s">
        <v>36</v>
      </c>
      <c r="L541" s="386">
        <v>200</v>
      </c>
    </row>
    <row r="542" spans="1:12" s="8" customFormat="1" ht="17.25" customHeight="1">
      <c r="A542" s="120" t="s">
        <v>169</v>
      </c>
      <c r="B542" s="201">
        <v>334</v>
      </c>
      <c r="C542" s="122" t="s">
        <v>113</v>
      </c>
      <c r="D542" s="123" t="s">
        <v>109</v>
      </c>
      <c r="E542" s="226"/>
      <c r="F542" s="227"/>
      <c r="G542" s="125"/>
      <c r="H542" s="125"/>
      <c r="I542" s="133"/>
      <c r="J542" s="127"/>
      <c r="K542" s="177"/>
      <c r="L542" s="385">
        <f>L543</f>
        <v>4471.200000000001</v>
      </c>
    </row>
    <row r="543" spans="1:12" s="8" customFormat="1" ht="25.5">
      <c r="A543" s="138" t="s">
        <v>335</v>
      </c>
      <c r="B543" s="121" t="s">
        <v>160</v>
      </c>
      <c r="C543" s="122" t="s">
        <v>113</v>
      </c>
      <c r="D543" s="123" t="s">
        <v>109</v>
      </c>
      <c r="E543" s="174" t="s">
        <v>107</v>
      </c>
      <c r="F543" s="150" t="s">
        <v>186</v>
      </c>
      <c r="G543" s="125" t="s">
        <v>186</v>
      </c>
      <c r="H543" s="125" t="s">
        <v>186</v>
      </c>
      <c r="I543" s="150" t="s">
        <v>187</v>
      </c>
      <c r="J543" s="127" t="s">
        <v>186</v>
      </c>
      <c r="K543" s="177"/>
      <c r="L543" s="385">
        <f>L544</f>
        <v>4471.200000000001</v>
      </c>
    </row>
    <row r="544" spans="1:12" s="8" customFormat="1" ht="25.5">
      <c r="A544" s="149" t="s">
        <v>21</v>
      </c>
      <c r="B544" s="121" t="s">
        <v>160</v>
      </c>
      <c r="C544" s="122" t="s">
        <v>113</v>
      </c>
      <c r="D544" s="123" t="s">
        <v>109</v>
      </c>
      <c r="E544" s="174" t="s">
        <v>107</v>
      </c>
      <c r="F544" s="150" t="s">
        <v>188</v>
      </c>
      <c r="G544" s="125" t="s">
        <v>186</v>
      </c>
      <c r="H544" s="125" t="s">
        <v>186</v>
      </c>
      <c r="I544" s="150" t="s">
        <v>187</v>
      </c>
      <c r="J544" s="127" t="s">
        <v>186</v>
      </c>
      <c r="K544" s="35"/>
      <c r="L544" s="386">
        <f>L545</f>
        <v>4471.200000000001</v>
      </c>
    </row>
    <row r="545" spans="1:12" s="8" customFormat="1" ht="25.5">
      <c r="A545" s="146" t="s">
        <v>47</v>
      </c>
      <c r="B545" s="201">
        <v>334</v>
      </c>
      <c r="C545" s="122" t="s">
        <v>113</v>
      </c>
      <c r="D545" s="123" t="s">
        <v>109</v>
      </c>
      <c r="E545" s="132" t="s">
        <v>107</v>
      </c>
      <c r="F545" s="125" t="s">
        <v>188</v>
      </c>
      <c r="G545" s="125" t="s">
        <v>186</v>
      </c>
      <c r="H545" s="125" t="s">
        <v>186</v>
      </c>
      <c r="I545" s="125" t="s">
        <v>43</v>
      </c>
      <c r="J545" s="127" t="s">
        <v>186</v>
      </c>
      <c r="K545" s="35"/>
      <c r="L545" s="386">
        <f>L546+L548</f>
        <v>4471.200000000001</v>
      </c>
    </row>
    <row r="546" spans="1:12" s="8" customFormat="1" ht="51">
      <c r="A546" s="138" t="s">
        <v>104</v>
      </c>
      <c r="B546" s="201">
        <v>334</v>
      </c>
      <c r="C546" s="122" t="s">
        <v>113</v>
      </c>
      <c r="D546" s="123" t="s">
        <v>109</v>
      </c>
      <c r="E546" s="132" t="s">
        <v>107</v>
      </c>
      <c r="F546" s="125" t="s">
        <v>188</v>
      </c>
      <c r="G546" s="125" t="s">
        <v>186</v>
      </c>
      <c r="H546" s="125" t="s">
        <v>186</v>
      </c>
      <c r="I546" s="125" t="s">
        <v>43</v>
      </c>
      <c r="J546" s="127" t="s">
        <v>186</v>
      </c>
      <c r="K546" s="35">
        <v>100</v>
      </c>
      <c r="L546" s="386">
        <f>L547</f>
        <v>4298.1</v>
      </c>
    </row>
    <row r="547" spans="1:12" s="8" customFormat="1" ht="25.5">
      <c r="A547" s="138" t="s">
        <v>93</v>
      </c>
      <c r="B547" s="201">
        <v>334</v>
      </c>
      <c r="C547" s="122" t="s">
        <v>113</v>
      </c>
      <c r="D547" s="123" t="s">
        <v>109</v>
      </c>
      <c r="E547" s="132" t="s">
        <v>107</v>
      </c>
      <c r="F547" s="125" t="s">
        <v>188</v>
      </c>
      <c r="G547" s="125" t="s">
        <v>186</v>
      </c>
      <c r="H547" s="125" t="s">
        <v>186</v>
      </c>
      <c r="I547" s="125" t="s">
        <v>43</v>
      </c>
      <c r="J547" s="127" t="s">
        <v>186</v>
      </c>
      <c r="K547" s="35">
        <v>120</v>
      </c>
      <c r="L547" s="386">
        <v>4298.1</v>
      </c>
    </row>
    <row r="548" spans="1:12" s="8" customFormat="1" ht="25.5">
      <c r="A548" s="138" t="s">
        <v>84</v>
      </c>
      <c r="B548" s="201">
        <v>334</v>
      </c>
      <c r="C548" s="122" t="s">
        <v>113</v>
      </c>
      <c r="D548" s="123" t="s">
        <v>109</v>
      </c>
      <c r="E548" s="132" t="s">
        <v>107</v>
      </c>
      <c r="F548" s="125" t="s">
        <v>188</v>
      </c>
      <c r="G548" s="125" t="s">
        <v>186</v>
      </c>
      <c r="H548" s="125" t="s">
        <v>186</v>
      </c>
      <c r="I548" s="125" t="s">
        <v>43</v>
      </c>
      <c r="J548" s="127" t="s">
        <v>186</v>
      </c>
      <c r="K548" s="35">
        <v>200</v>
      </c>
      <c r="L548" s="386">
        <f>L549</f>
        <v>173.1</v>
      </c>
    </row>
    <row r="549" spans="1:12" s="8" customFormat="1" ht="25.5">
      <c r="A549" s="154" t="s">
        <v>86</v>
      </c>
      <c r="B549" s="229">
        <v>334</v>
      </c>
      <c r="C549" s="206" t="s">
        <v>113</v>
      </c>
      <c r="D549" s="205" t="s">
        <v>109</v>
      </c>
      <c r="E549" s="207" t="s">
        <v>107</v>
      </c>
      <c r="F549" s="158" t="s">
        <v>188</v>
      </c>
      <c r="G549" s="158" t="s">
        <v>186</v>
      </c>
      <c r="H549" s="158" t="s">
        <v>186</v>
      </c>
      <c r="I549" s="158" t="s">
        <v>43</v>
      </c>
      <c r="J549" s="183" t="s">
        <v>186</v>
      </c>
      <c r="K549" s="208">
        <v>240</v>
      </c>
      <c r="L549" s="387">
        <v>173.1</v>
      </c>
    </row>
    <row r="550" spans="1:12" s="8" customFormat="1" ht="0.75" customHeight="1" hidden="1">
      <c r="A550" s="138"/>
      <c r="B550" s="201"/>
      <c r="C550" s="122"/>
      <c r="D550" s="123"/>
      <c r="E550" s="132"/>
      <c r="F550" s="125"/>
      <c r="G550" s="125"/>
      <c r="H550" s="125"/>
      <c r="I550" s="125"/>
      <c r="J550" s="127"/>
      <c r="K550" s="35"/>
      <c r="L550" s="386"/>
    </row>
    <row r="551" spans="1:12" s="8" customFormat="1" ht="6" customHeight="1" hidden="1">
      <c r="A551" s="154"/>
      <c r="B551" s="229"/>
      <c r="C551" s="206"/>
      <c r="D551" s="123"/>
      <c r="E551" s="207"/>
      <c r="F551" s="158"/>
      <c r="G551" s="158"/>
      <c r="H551" s="158"/>
      <c r="I551" s="158"/>
      <c r="J551" s="183"/>
      <c r="K551" s="208"/>
      <c r="L551" s="387"/>
    </row>
    <row r="552" spans="1:12" s="7" customFormat="1" ht="25.5">
      <c r="A552" s="209" t="s">
        <v>57</v>
      </c>
      <c r="B552" s="186">
        <v>335</v>
      </c>
      <c r="C552" s="216"/>
      <c r="D552" s="145"/>
      <c r="E552" s="216"/>
      <c r="F552" s="218"/>
      <c r="G552" s="167"/>
      <c r="H552" s="167"/>
      <c r="I552" s="218"/>
      <c r="J552" s="219"/>
      <c r="K552" s="35"/>
      <c r="L552" s="392">
        <f>L553</f>
        <v>1814</v>
      </c>
    </row>
    <row r="553" spans="1:12" s="75" customFormat="1" ht="12.75">
      <c r="A553" s="120" t="s">
        <v>122</v>
      </c>
      <c r="B553" s="201">
        <v>335</v>
      </c>
      <c r="C553" s="122" t="s">
        <v>107</v>
      </c>
      <c r="D553" s="145"/>
      <c r="E553" s="211"/>
      <c r="F553" s="212"/>
      <c r="G553" s="125"/>
      <c r="H553" s="125"/>
      <c r="I553" s="212"/>
      <c r="J553" s="213"/>
      <c r="K553" s="214"/>
      <c r="L553" s="391">
        <f>L554</f>
        <v>1814</v>
      </c>
    </row>
    <row r="554" spans="1:12" s="75" customFormat="1" ht="30.75" customHeight="1">
      <c r="A554" s="120" t="s">
        <v>143</v>
      </c>
      <c r="B554" s="173" t="s">
        <v>58</v>
      </c>
      <c r="C554" s="171" t="s">
        <v>107</v>
      </c>
      <c r="D554" s="145" t="s">
        <v>108</v>
      </c>
      <c r="E554" s="211"/>
      <c r="F554" s="212"/>
      <c r="G554" s="125"/>
      <c r="H554" s="125"/>
      <c r="I554" s="212"/>
      <c r="J554" s="213"/>
      <c r="K554" s="214"/>
      <c r="L554" s="391">
        <f>L555</f>
        <v>1814</v>
      </c>
    </row>
    <row r="555" spans="1:12" ht="12.75">
      <c r="A555" s="138" t="s">
        <v>49</v>
      </c>
      <c r="B555" s="173" t="s">
        <v>58</v>
      </c>
      <c r="C555" s="171" t="s">
        <v>107</v>
      </c>
      <c r="D555" s="145" t="s">
        <v>108</v>
      </c>
      <c r="E555" s="151" t="s">
        <v>11</v>
      </c>
      <c r="F555" s="175" t="s">
        <v>186</v>
      </c>
      <c r="G555" s="125" t="s">
        <v>186</v>
      </c>
      <c r="H555" s="125" t="s">
        <v>186</v>
      </c>
      <c r="I555" s="175" t="s">
        <v>187</v>
      </c>
      <c r="J555" s="127" t="s">
        <v>186</v>
      </c>
      <c r="K555" s="214"/>
      <c r="L555" s="391">
        <f>L556</f>
        <v>1814</v>
      </c>
    </row>
    <row r="556" spans="1:12" s="75" customFormat="1" ht="25.5">
      <c r="A556" s="146" t="s">
        <v>47</v>
      </c>
      <c r="B556" s="173" t="s">
        <v>58</v>
      </c>
      <c r="C556" s="171" t="s">
        <v>107</v>
      </c>
      <c r="D556" s="145" t="s">
        <v>108</v>
      </c>
      <c r="E556" s="132" t="s">
        <v>11</v>
      </c>
      <c r="F556" s="125" t="s">
        <v>186</v>
      </c>
      <c r="G556" s="125" t="s">
        <v>186</v>
      </c>
      <c r="H556" s="125" t="s">
        <v>186</v>
      </c>
      <c r="I556" s="125" t="s">
        <v>43</v>
      </c>
      <c r="J556" s="127" t="s">
        <v>186</v>
      </c>
      <c r="K556" s="177"/>
      <c r="L556" s="386">
        <f>L557+L559</f>
        <v>1814</v>
      </c>
    </row>
    <row r="557" spans="1:12" s="7" customFormat="1" ht="51">
      <c r="A557" s="138" t="s">
        <v>104</v>
      </c>
      <c r="B557" s="173" t="s">
        <v>58</v>
      </c>
      <c r="C557" s="171" t="s">
        <v>107</v>
      </c>
      <c r="D557" s="145" t="s">
        <v>108</v>
      </c>
      <c r="E557" s="132" t="s">
        <v>11</v>
      </c>
      <c r="F557" s="125" t="s">
        <v>186</v>
      </c>
      <c r="G557" s="125" t="s">
        <v>186</v>
      </c>
      <c r="H557" s="125" t="s">
        <v>186</v>
      </c>
      <c r="I557" s="125" t="s">
        <v>43</v>
      </c>
      <c r="J557" s="127" t="s">
        <v>186</v>
      </c>
      <c r="K557" s="35">
        <v>100</v>
      </c>
      <c r="L557" s="386">
        <f>L558</f>
        <v>1772.9</v>
      </c>
    </row>
    <row r="558" spans="1:12" s="75" customFormat="1" ht="25.5">
      <c r="A558" s="138" t="s">
        <v>93</v>
      </c>
      <c r="B558" s="173" t="s">
        <v>58</v>
      </c>
      <c r="C558" s="171" t="s">
        <v>107</v>
      </c>
      <c r="D558" s="145" t="s">
        <v>108</v>
      </c>
      <c r="E558" s="132" t="s">
        <v>11</v>
      </c>
      <c r="F558" s="125" t="s">
        <v>186</v>
      </c>
      <c r="G558" s="125" t="s">
        <v>186</v>
      </c>
      <c r="H558" s="125" t="s">
        <v>186</v>
      </c>
      <c r="I558" s="125" t="s">
        <v>43</v>
      </c>
      <c r="J558" s="127" t="s">
        <v>186</v>
      </c>
      <c r="K558" s="35">
        <v>120</v>
      </c>
      <c r="L558" s="386">
        <v>1772.9</v>
      </c>
    </row>
    <row r="559" spans="1:12" s="7" customFormat="1" ht="25.5">
      <c r="A559" s="138" t="s">
        <v>84</v>
      </c>
      <c r="B559" s="173" t="s">
        <v>58</v>
      </c>
      <c r="C559" s="171" t="s">
        <v>107</v>
      </c>
      <c r="D559" s="145" t="s">
        <v>108</v>
      </c>
      <c r="E559" s="132" t="s">
        <v>11</v>
      </c>
      <c r="F559" s="125" t="s">
        <v>186</v>
      </c>
      <c r="G559" s="125" t="s">
        <v>186</v>
      </c>
      <c r="H559" s="125" t="s">
        <v>186</v>
      </c>
      <c r="I559" s="125" t="s">
        <v>43</v>
      </c>
      <c r="J559" s="127" t="s">
        <v>186</v>
      </c>
      <c r="K559" s="35" t="s">
        <v>85</v>
      </c>
      <c r="L559" s="386">
        <f>L560</f>
        <v>41.1</v>
      </c>
    </row>
    <row r="560" spans="1:12" s="7" customFormat="1" ht="26.25" thickBot="1">
      <c r="A560" s="138" t="s">
        <v>86</v>
      </c>
      <c r="B560" s="173" t="s">
        <v>58</v>
      </c>
      <c r="C560" s="171" t="s">
        <v>107</v>
      </c>
      <c r="D560" s="145" t="s">
        <v>108</v>
      </c>
      <c r="E560" s="132" t="s">
        <v>11</v>
      </c>
      <c r="F560" s="125" t="s">
        <v>186</v>
      </c>
      <c r="G560" s="125" t="s">
        <v>186</v>
      </c>
      <c r="H560" s="125" t="s">
        <v>186</v>
      </c>
      <c r="I560" s="125" t="s">
        <v>43</v>
      </c>
      <c r="J560" s="127" t="s">
        <v>186</v>
      </c>
      <c r="K560" s="35">
        <v>240</v>
      </c>
      <c r="L560" s="386">
        <v>41.1</v>
      </c>
    </row>
    <row r="561" spans="1:12" ht="18.75" thickBot="1">
      <c r="A561" s="231" t="s">
        <v>118</v>
      </c>
      <c r="B561" s="232" t="s">
        <v>121</v>
      </c>
      <c r="C561" s="340" t="s">
        <v>121</v>
      </c>
      <c r="D561" s="340" t="s">
        <v>121</v>
      </c>
      <c r="E561" s="446" t="s">
        <v>121</v>
      </c>
      <c r="F561" s="446"/>
      <c r="G561" s="446"/>
      <c r="H561" s="446"/>
      <c r="I561" s="446"/>
      <c r="J561" s="446"/>
      <c r="K561" s="233"/>
      <c r="L561" s="399">
        <f>L149+L373+L392+L458+L93+L12+L552</f>
        <v>1400423.2000000002</v>
      </c>
    </row>
    <row r="562" spans="1:11" ht="12.75">
      <c r="A562" s="13"/>
      <c r="B562" s="44"/>
      <c r="C562" s="44"/>
      <c r="D562" s="147"/>
      <c r="E562" s="44"/>
      <c r="F562" s="41"/>
      <c r="G562" s="41"/>
      <c r="H562" s="41"/>
      <c r="I562" s="41"/>
      <c r="J562" s="41"/>
      <c r="K562" s="42"/>
    </row>
    <row r="563" spans="1:11" ht="12.75">
      <c r="A563" s="13"/>
      <c r="B563" s="44"/>
      <c r="C563" s="41"/>
      <c r="D563" s="133"/>
      <c r="E563" s="41"/>
      <c r="F563" s="41"/>
      <c r="G563" s="41"/>
      <c r="H563" s="41"/>
      <c r="I563" s="41"/>
      <c r="J563" s="41"/>
      <c r="K563" s="177"/>
    </row>
    <row r="564" spans="1:11" s="77" customFormat="1" ht="15.75">
      <c r="A564" s="342"/>
      <c r="B564" s="343"/>
      <c r="C564" s="344"/>
      <c r="D564" s="133"/>
      <c r="E564" s="344"/>
      <c r="F564" s="344"/>
      <c r="G564" s="344"/>
      <c r="H564" s="344"/>
      <c r="I564" s="344"/>
      <c r="J564" s="344"/>
      <c r="K564" s="345"/>
    </row>
    <row r="565" spans="1:11" s="77" customFormat="1" ht="15.75">
      <c r="A565" s="342"/>
      <c r="B565" s="343"/>
      <c r="C565" s="344"/>
      <c r="D565" s="41"/>
      <c r="E565" s="344"/>
      <c r="F565" s="344"/>
      <c r="G565" s="344"/>
      <c r="H565" s="344"/>
      <c r="I565" s="344"/>
      <c r="J565" s="344"/>
      <c r="K565" s="345"/>
    </row>
    <row r="566" spans="1:11" s="77" customFormat="1" ht="15.75">
      <c r="A566" s="342"/>
      <c r="B566" s="346"/>
      <c r="C566" s="347"/>
      <c r="D566" s="41"/>
      <c r="E566" s="347"/>
      <c r="F566" s="347"/>
      <c r="G566" s="347"/>
      <c r="H566" s="347"/>
      <c r="I566" s="347"/>
      <c r="J566" s="347"/>
      <c r="K566" s="137"/>
    </row>
    <row r="567" spans="1:11" s="77" customFormat="1" ht="15.75">
      <c r="A567" s="342"/>
      <c r="B567" s="348"/>
      <c r="C567" s="347"/>
      <c r="D567" s="344"/>
      <c r="E567" s="347"/>
      <c r="F567" s="347"/>
      <c r="G567" s="347"/>
      <c r="H567" s="347"/>
      <c r="I567" s="347"/>
      <c r="J567" s="347"/>
      <c r="K567" s="137"/>
    </row>
    <row r="568" spans="1:11" s="77" customFormat="1" ht="15.75">
      <c r="A568" s="342"/>
      <c r="B568" s="348"/>
      <c r="C568" s="349"/>
      <c r="D568" s="344"/>
      <c r="E568" s="349"/>
      <c r="F568" s="349"/>
      <c r="G568" s="349"/>
      <c r="H568" s="349"/>
      <c r="I568" s="443"/>
      <c r="J568" s="443"/>
      <c r="K568" s="443"/>
    </row>
    <row r="569" spans="1:11" s="77" customFormat="1" ht="15.75">
      <c r="A569" s="342"/>
      <c r="B569" s="348"/>
      <c r="C569" s="349"/>
      <c r="D569" s="347"/>
      <c r="E569" s="349"/>
      <c r="F569" s="349"/>
      <c r="G569" s="349"/>
      <c r="H569" s="349"/>
      <c r="I569" s="349"/>
      <c r="J569" s="349"/>
      <c r="K569" s="350"/>
    </row>
    <row r="570" spans="1:11" s="77" customFormat="1" ht="15.75">
      <c r="A570" s="342"/>
      <c r="B570" s="348"/>
      <c r="C570" s="349"/>
      <c r="D570" s="347"/>
      <c r="E570" s="349"/>
      <c r="F570" s="349"/>
      <c r="G570" s="349"/>
      <c r="H570" s="349"/>
      <c r="I570" s="349"/>
      <c r="J570" s="349"/>
      <c r="K570" s="350"/>
    </row>
    <row r="571" spans="1:11" s="77" customFormat="1" ht="15.75">
      <c r="A571" s="342"/>
      <c r="B571" s="348"/>
      <c r="C571" s="349"/>
      <c r="D571" s="347"/>
      <c r="E571" s="349"/>
      <c r="F571" s="349"/>
      <c r="G571" s="43"/>
      <c r="H571" s="349"/>
      <c r="I571" s="349"/>
      <c r="J571" s="444"/>
      <c r="K571" s="444"/>
    </row>
    <row r="572" spans="1:11" s="77" customFormat="1" ht="15.75">
      <c r="A572" s="342"/>
      <c r="B572" s="351"/>
      <c r="C572" s="349"/>
      <c r="D572" s="347"/>
      <c r="E572" s="349"/>
      <c r="F572" s="349"/>
      <c r="G572" s="349"/>
      <c r="H572" s="349"/>
      <c r="I572" s="349"/>
      <c r="J572" s="445"/>
      <c r="K572" s="445"/>
    </row>
    <row r="573" spans="1:11" s="77" customFormat="1" ht="15.75">
      <c r="A573" s="342"/>
      <c r="B573" s="343"/>
      <c r="C573" s="349"/>
      <c r="D573" s="347"/>
      <c r="E573" s="349"/>
      <c r="F573" s="349"/>
      <c r="G573" s="349"/>
      <c r="H573" s="349"/>
      <c r="I573" s="349"/>
      <c r="J573" s="445"/>
      <c r="K573" s="445"/>
    </row>
    <row r="574" spans="1:11" s="77" customFormat="1" ht="15.75">
      <c r="A574" s="342"/>
      <c r="B574" s="351"/>
      <c r="C574" s="349"/>
      <c r="D574" s="349"/>
      <c r="E574" s="349"/>
      <c r="F574" s="349"/>
      <c r="G574" s="349"/>
      <c r="H574" s="349"/>
      <c r="I574" s="349"/>
      <c r="J574" s="442"/>
      <c r="K574" s="442"/>
    </row>
    <row r="575" spans="1:11" s="77" customFormat="1" ht="18" customHeight="1">
      <c r="A575" s="342"/>
      <c r="B575" s="351"/>
      <c r="C575" s="349"/>
      <c r="D575" s="349"/>
      <c r="E575" s="349"/>
      <c r="F575" s="349"/>
      <c r="G575" s="349"/>
      <c r="H575" s="349"/>
      <c r="I575" s="349"/>
      <c r="J575" s="417"/>
      <c r="K575" s="417"/>
    </row>
    <row r="576" spans="1:11" s="77" customFormat="1" ht="18" customHeight="1">
      <c r="A576" s="342"/>
      <c r="B576" s="351"/>
      <c r="C576" s="349"/>
      <c r="D576" s="349"/>
      <c r="E576" s="349"/>
      <c r="F576" s="349"/>
      <c r="G576" s="349"/>
      <c r="H576" s="349"/>
      <c r="I576" s="349"/>
      <c r="J576" s="416"/>
      <c r="K576" s="416"/>
    </row>
    <row r="577" spans="1:11" s="43" customFormat="1" ht="15.75">
      <c r="A577" s="342"/>
      <c r="B577" s="44"/>
      <c r="C577" s="44"/>
      <c r="D577" s="349"/>
      <c r="E577" s="44"/>
      <c r="F577" s="44"/>
      <c r="G577" s="44"/>
      <c r="H577" s="44"/>
      <c r="I577" s="44"/>
      <c r="J577" s="44"/>
      <c r="K577" s="352"/>
    </row>
    <row r="578" spans="1:11" s="43" customFormat="1" ht="15.75">
      <c r="A578" s="342"/>
      <c r="B578" s="44"/>
      <c r="C578" s="44"/>
      <c r="D578" s="349"/>
      <c r="E578" s="44"/>
      <c r="F578" s="44"/>
      <c r="G578" s="44"/>
      <c r="H578" s="44"/>
      <c r="I578" s="44"/>
      <c r="J578" s="44"/>
      <c r="K578" s="352"/>
    </row>
    <row r="579" spans="1:11" s="43" customFormat="1" ht="15.75">
      <c r="A579" s="342"/>
      <c r="B579" s="44"/>
      <c r="C579" s="44"/>
      <c r="D579" s="349"/>
      <c r="E579" s="44"/>
      <c r="F579" s="44"/>
      <c r="G579" s="44"/>
      <c r="H579" s="44"/>
      <c r="I579" s="44"/>
      <c r="J579" s="44"/>
      <c r="K579" s="204"/>
    </row>
    <row r="580" spans="1:11" s="43" customFormat="1" ht="15">
      <c r="A580" s="342"/>
      <c r="B580" s="44"/>
      <c r="C580" s="44"/>
      <c r="D580" s="44"/>
      <c r="E580" s="44"/>
      <c r="F580" s="44"/>
      <c r="G580" s="44"/>
      <c r="H580" s="44"/>
      <c r="I580" s="44"/>
      <c r="J580" s="44"/>
      <c r="K580" s="204"/>
    </row>
    <row r="581" spans="1:11" s="43" customFormat="1" ht="15">
      <c r="A581" s="342"/>
      <c r="B581" s="44"/>
      <c r="C581" s="44"/>
      <c r="D581" s="44"/>
      <c r="E581" s="44"/>
      <c r="F581" s="44"/>
      <c r="G581" s="44"/>
      <c r="H581" s="44"/>
      <c r="I581" s="44"/>
      <c r="J581" s="44"/>
      <c r="K581" s="204"/>
    </row>
    <row r="582" spans="1:11" s="43" customFormat="1" ht="15">
      <c r="A582" s="342"/>
      <c r="B582" s="44"/>
      <c r="C582" s="44"/>
      <c r="D582" s="44"/>
      <c r="E582" s="44"/>
      <c r="F582" s="44"/>
      <c r="G582" s="44"/>
      <c r="H582" s="44"/>
      <c r="I582" s="44"/>
      <c r="J582" s="44"/>
      <c r="K582" s="204"/>
    </row>
    <row r="583" spans="1:11" s="43" customFormat="1" ht="15">
      <c r="A583" s="342"/>
      <c r="B583" s="44"/>
      <c r="C583" s="44"/>
      <c r="D583" s="44"/>
      <c r="E583" s="44"/>
      <c r="F583" s="44"/>
      <c r="G583" s="44"/>
      <c r="H583" s="44"/>
      <c r="I583" s="44"/>
      <c r="J583" s="44"/>
      <c r="K583" s="204"/>
    </row>
    <row r="584" spans="1:11" s="43" customFormat="1" ht="15">
      <c r="A584" s="342"/>
      <c r="B584" s="44"/>
      <c r="C584" s="44"/>
      <c r="D584" s="44"/>
      <c r="E584" s="44"/>
      <c r="F584" s="44"/>
      <c r="G584" s="44"/>
      <c r="H584" s="44"/>
      <c r="I584" s="44"/>
      <c r="J584" s="44"/>
      <c r="K584" s="204"/>
    </row>
    <row r="585" spans="1:11" s="43" customFormat="1" ht="15">
      <c r="A585" s="342"/>
      <c r="B585" s="44"/>
      <c r="C585" s="44"/>
      <c r="D585" s="44"/>
      <c r="E585" s="44"/>
      <c r="F585" s="44"/>
      <c r="G585" s="44"/>
      <c r="H585" s="44"/>
      <c r="I585" s="44"/>
      <c r="J585" s="44"/>
      <c r="K585" s="204"/>
    </row>
    <row r="586" spans="1:11" s="43" customFormat="1" ht="15">
      <c r="A586" s="342"/>
      <c r="B586" s="44"/>
      <c r="C586" s="44"/>
      <c r="D586" s="44"/>
      <c r="E586" s="44"/>
      <c r="F586" s="44"/>
      <c r="G586" s="44"/>
      <c r="H586" s="44"/>
      <c r="I586" s="44"/>
      <c r="J586" s="44"/>
      <c r="K586" s="204"/>
    </row>
    <row r="587" spans="1:11" s="43" customFormat="1" ht="15">
      <c r="A587" s="342"/>
      <c r="B587" s="44"/>
      <c r="C587" s="44"/>
      <c r="D587" s="44"/>
      <c r="E587" s="44"/>
      <c r="F587" s="44"/>
      <c r="G587" s="44"/>
      <c r="H587" s="44"/>
      <c r="I587" s="44"/>
      <c r="J587" s="44"/>
      <c r="K587" s="204"/>
    </row>
    <row r="588" spans="1:11" s="43" customFormat="1" ht="15">
      <c r="A588" s="342"/>
      <c r="B588" s="44"/>
      <c r="C588" s="44"/>
      <c r="D588" s="44"/>
      <c r="E588" s="44"/>
      <c r="F588" s="44"/>
      <c r="G588" s="44"/>
      <c r="H588" s="44"/>
      <c r="I588" s="44"/>
      <c r="J588" s="44"/>
      <c r="K588" s="204"/>
    </row>
    <row r="589" spans="1:11" s="43" customFormat="1" ht="12.75">
      <c r="A589" s="137"/>
      <c r="B589" s="44"/>
      <c r="C589" s="44"/>
      <c r="D589" s="44"/>
      <c r="E589" s="44"/>
      <c r="F589" s="44"/>
      <c r="G589" s="44"/>
      <c r="H589" s="44"/>
      <c r="I589" s="44"/>
      <c r="J589" s="44"/>
      <c r="K589" s="204"/>
    </row>
    <row r="590" spans="1:11" s="43" customFormat="1" ht="12.75">
      <c r="A590" s="137"/>
      <c r="B590" s="44"/>
      <c r="C590" s="44"/>
      <c r="D590" s="44"/>
      <c r="E590" s="44"/>
      <c r="F590" s="44"/>
      <c r="G590" s="44"/>
      <c r="H590" s="44"/>
      <c r="I590" s="44"/>
      <c r="J590" s="44"/>
      <c r="K590" s="204"/>
    </row>
    <row r="591" spans="1:11" s="43" customFormat="1" ht="12.75">
      <c r="A591" s="137"/>
      <c r="B591" s="44"/>
      <c r="C591" s="44"/>
      <c r="D591" s="44"/>
      <c r="E591" s="44"/>
      <c r="F591" s="44"/>
      <c r="G591" s="44"/>
      <c r="H591" s="44"/>
      <c r="I591" s="44"/>
      <c r="J591" s="44"/>
      <c r="K591" s="204"/>
    </row>
    <row r="592" spans="1:11" s="43" customFormat="1" ht="12.75">
      <c r="A592" s="353"/>
      <c r="B592" s="118"/>
      <c r="C592" s="118"/>
      <c r="D592" s="44"/>
      <c r="E592" s="118"/>
      <c r="F592" s="118"/>
      <c r="G592" s="118"/>
      <c r="H592" s="118"/>
      <c r="I592" s="118"/>
      <c r="J592" s="118"/>
      <c r="K592" s="354"/>
    </row>
    <row r="593" spans="1:11" s="43" customFormat="1" ht="12.75">
      <c r="A593" s="353"/>
      <c r="B593" s="118"/>
      <c r="C593" s="118"/>
      <c r="D593" s="44"/>
      <c r="E593" s="118"/>
      <c r="F593" s="118"/>
      <c r="G593" s="118"/>
      <c r="H593" s="118"/>
      <c r="I593" s="118"/>
      <c r="J593" s="118"/>
      <c r="K593" s="354"/>
    </row>
    <row r="594" spans="1:11" s="43" customFormat="1" ht="12.75">
      <c r="A594" s="353"/>
      <c r="B594" s="118"/>
      <c r="C594" s="118"/>
      <c r="D594" s="44"/>
      <c r="E594" s="118"/>
      <c r="F594" s="118"/>
      <c r="G594" s="118"/>
      <c r="H594" s="118"/>
      <c r="I594" s="118"/>
      <c r="J594" s="118"/>
      <c r="K594" s="354"/>
    </row>
    <row r="595" spans="1:11" s="43" customFormat="1" ht="12.75">
      <c r="A595" s="353"/>
      <c r="B595" s="118"/>
      <c r="C595" s="118"/>
      <c r="D595" s="118"/>
      <c r="E595" s="118"/>
      <c r="F595" s="118"/>
      <c r="G595" s="118"/>
      <c r="H595" s="118"/>
      <c r="I595" s="118"/>
      <c r="J595" s="118"/>
      <c r="K595" s="354"/>
    </row>
    <row r="596" spans="1:11" s="43" customFormat="1" ht="12.75">
      <c r="A596" s="353"/>
      <c r="B596" s="118"/>
      <c r="C596" s="118"/>
      <c r="D596" s="118"/>
      <c r="E596" s="118"/>
      <c r="F596" s="118"/>
      <c r="G596" s="118"/>
      <c r="H596" s="118"/>
      <c r="I596" s="118"/>
      <c r="J596" s="118"/>
      <c r="K596" s="354"/>
    </row>
    <row r="597" spans="1:11" s="43" customFormat="1" ht="12.75">
      <c r="A597" s="353"/>
      <c r="B597" s="118"/>
      <c r="C597" s="118"/>
      <c r="D597" s="118"/>
      <c r="E597" s="118"/>
      <c r="F597" s="118"/>
      <c r="G597" s="118"/>
      <c r="H597" s="118"/>
      <c r="I597" s="118"/>
      <c r="J597" s="118"/>
      <c r="K597" s="354"/>
    </row>
    <row r="598" spans="1:11" s="43" customFormat="1" ht="12.75">
      <c r="A598" s="353"/>
      <c r="B598" s="44"/>
      <c r="C598" s="44"/>
      <c r="D598" s="118"/>
      <c r="E598" s="44"/>
      <c r="F598" s="44"/>
      <c r="G598" s="44"/>
      <c r="H598" s="44"/>
      <c r="I598" s="44"/>
      <c r="J598" s="44"/>
      <c r="K598" s="204"/>
    </row>
    <row r="599" spans="1:11" s="43" customFormat="1" ht="12.75">
      <c r="A599" s="353"/>
      <c r="B599" s="44"/>
      <c r="C599" s="44"/>
      <c r="D599" s="118"/>
      <c r="E599" s="44"/>
      <c r="F599" s="44"/>
      <c r="G599" s="44"/>
      <c r="H599" s="44"/>
      <c r="I599" s="44"/>
      <c r="J599" s="44"/>
      <c r="K599" s="204"/>
    </row>
    <row r="600" spans="1:11" s="43" customFormat="1" ht="12.75">
      <c r="A600" s="353"/>
      <c r="B600" s="44"/>
      <c r="C600" s="44"/>
      <c r="D600" s="118"/>
      <c r="E600" s="44"/>
      <c r="F600" s="44"/>
      <c r="G600" s="44"/>
      <c r="H600" s="44"/>
      <c r="I600" s="44"/>
      <c r="J600" s="44"/>
      <c r="K600" s="204"/>
    </row>
    <row r="601" spans="1:11" s="43" customFormat="1" ht="12.75">
      <c r="A601" s="353"/>
      <c r="B601" s="44"/>
      <c r="C601" s="44"/>
      <c r="D601" s="44"/>
      <c r="E601" s="44"/>
      <c r="F601" s="44"/>
      <c r="G601" s="44"/>
      <c r="H601" s="44"/>
      <c r="I601" s="44"/>
      <c r="J601" s="44"/>
      <c r="K601" s="204"/>
    </row>
    <row r="602" spans="1:11" s="43" customFormat="1" ht="12.75">
      <c r="A602" s="353"/>
      <c r="B602" s="44"/>
      <c r="C602" s="44"/>
      <c r="D602" s="44"/>
      <c r="E602" s="44"/>
      <c r="F602" s="44"/>
      <c r="G602" s="44"/>
      <c r="H602" s="44"/>
      <c r="I602" s="44"/>
      <c r="J602" s="44"/>
      <c r="K602" s="204"/>
    </row>
    <row r="603" spans="1:11" s="43" customFormat="1" ht="12.75">
      <c r="A603" s="353"/>
      <c r="B603" s="44"/>
      <c r="C603" s="44"/>
      <c r="D603" s="44"/>
      <c r="E603" s="44"/>
      <c r="F603" s="44"/>
      <c r="G603" s="44"/>
      <c r="H603" s="44"/>
      <c r="I603" s="44"/>
      <c r="J603" s="44"/>
      <c r="K603" s="204"/>
    </row>
    <row r="604" spans="1:11" s="43" customFormat="1" ht="12.75">
      <c r="A604" s="353"/>
      <c r="B604" s="44"/>
      <c r="C604" s="44"/>
      <c r="D604" s="44"/>
      <c r="E604" s="44"/>
      <c r="F604" s="44"/>
      <c r="G604" s="44"/>
      <c r="H604" s="44"/>
      <c r="I604" s="44"/>
      <c r="J604" s="44"/>
      <c r="K604" s="204"/>
    </row>
    <row r="605" spans="1:11" s="43" customFormat="1" ht="12.75">
      <c r="A605" s="353"/>
      <c r="B605" s="44"/>
      <c r="C605" s="44"/>
      <c r="D605" s="44"/>
      <c r="E605" s="44"/>
      <c r="F605" s="44"/>
      <c r="G605" s="44"/>
      <c r="H605" s="44"/>
      <c r="I605" s="44"/>
      <c r="J605" s="44"/>
      <c r="K605" s="204"/>
    </row>
    <row r="606" spans="1:11" s="43" customFormat="1" ht="12.75">
      <c r="A606" s="353"/>
      <c r="B606" s="44"/>
      <c r="C606" s="44"/>
      <c r="D606" s="44"/>
      <c r="E606" s="44"/>
      <c r="F606" s="44"/>
      <c r="G606" s="44"/>
      <c r="H606" s="44"/>
      <c r="I606" s="44"/>
      <c r="J606" s="44"/>
      <c r="K606" s="204"/>
    </row>
    <row r="607" spans="1:11" s="43" customFormat="1" ht="12.75">
      <c r="A607" s="353"/>
      <c r="B607" s="44"/>
      <c r="C607" s="44"/>
      <c r="D607" s="44"/>
      <c r="E607" s="44"/>
      <c r="F607" s="44"/>
      <c r="G607" s="44"/>
      <c r="H607" s="44"/>
      <c r="I607" s="44"/>
      <c r="J607" s="44"/>
      <c r="K607" s="204"/>
    </row>
    <row r="608" spans="1:11" s="43" customFormat="1" ht="12.75">
      <c r="A608" s="353"/>
      <c r="B608" s="44"/>
      <c r="C608" s="44"/>
      <c r="D608" s="44"/>
      <c r="E608" s="44"/>
      <c r="F608" s="44"/>
      <c r="G608" s="44"/>
      <c r="H608" s="44"/>
      <c r="I608" s="44"/>
      <c r="J608" s="44"/>
      <c r="K608" s="204"/>
    </row>
    <row r="609" spans="1:11" s="43" customFormat="1" ht="12.75">
      <c r="A609" s="353"/>
      <c r="B609" s="44"/>
      <c r="C609" s="44"/>
      <c r="D609" s="44"/>
      <c r="E609" s="44"/>
      <c r="F609" s="44"/>
      <c r="G609" s="44"/>
      <c r="H609" s="44"/>
      <c r="I609" s="44"/>
      <c r="J609" s="44"/>
      <c r="K609" s="204"/>
    </row>
    <row r="610" spans="1:11" s="43" customFormat="1" ht="12.75">
      <c r="A610" s="353"/>
      <c r="B610" s="44"/>
      <c r="C610" s="44"/>
      <c r="D610" s="44"/>
      <c r="E610" s="44"/>
      <c r="F610" s="44"/>
      <c r="G610" s="44"/>
      <c r="H610" s="44"/>
      <c r="I610" s="44"/>
      <c r="J610" s="44"/>
      <c r="K610" s="204"/>
    </row>
    <row r="611" spans="1:11" s="43" customFormat="1" ht="12.75">
      <c r="A611" s="353"/>
      <c r="B611" s="44"/>
      <c r="C611" s="355"/>
      <c r="D611" s="44"/>
      <c r="E611" s="44"/>
      <c r="F611" s="44"/>
      <c r="G611" s="44"/>
      <c r="H611" s="44"/>
      <c r="I611" s="44"/>
      <c r="J611" s="44"/>
      <c r="K611" s="204"/>
    </row>
    <row r="612" spans="1:11" s="43" customFormat="1" ht="12.75">
      <c r="A612" s="353"/>
      <c r="B612" s="44"/>
      <c r="C612" s="44"/>
      <c r="D612" s="44"/>
      <c r="E612" s="44"/>
      <c r="F612" s="44"/>
      <c r="G612" s="44"/>
      <c r="H612" s="44"/>
      <c r="I612" s="44"/>
      <c r="J612" s="44"/>
      <c r="K612" s="204"/>
    </row>
    <row r="613" spans="1:11" s="43" customFormat="1" ht="12.75">
      <c r="A613" s="353"/>
      <c r="B613" s="44"/>
      <c r="C613" s="44"/>
      <c r="D613" s="44"/>
      <c r="E613" s="44"/>
      <c r="F613" s="44"/>
      <c r="G613" s="44"/>
      <c r="H613" s="44"/>
      <c r="I613" s="44"/>
      <c r="J613" s="44"/>
      <c r="K613" s="204"/>
    </row>
    <row r="614" spans="1:11" s="43" customFormat="1" ht="12.75">
      <c r="A614" s="353"/>
      <c r="B614" s="44"/>
      <c r="C614" s="44"/>
      <c r="D614" s="44"/>
      <c r="E614" s="44"/>
      <c r="F614" s="44"/>
      <c r="G614" s="44"/>
      <c r="H614" s="44"/>
      <c r="I614" s="44"/>
      <c r="J614" s="44"/>
      <c r="K614" s="204"/>
    </row>
    <row r="615" spans="1:11" s="43" customFormat="1" ht="12.75">
      <c r="A615" s="353"/>
      <c r="B615" s="44"/>
      <c r="C615" s="44"/>
      <c r="D615" s="44"/>
      <c r="E615" s="44"/>
      <c r="F615" s="44"/>
      <c r="G615" s="44"/>
      <c r="H615" s="44"/>
      <c r="I615" s="44"/>
      <c r="J615" s="44"/>
      <c r="K615" s="204"/>
    </row>
    <row r="616" spans="1:11" s="43" customFormat="1" ht="12.75">
      <c r="A616" s="353"/>
      <c r="B616" s="44"/>
      <c r="C616" s="44"/>
      <c r="D616" s="44"/>
      <c r="E616" s="44"/>
      <c r="F616" s="44"/>
      <c r="G616" s="44"/>
      <c r="H616" s="44"/>
      <c r="I616" s="44"/>
      <c r="J616" s="44"/>
      <c r="K616" s="204"/>
    </row>
    <row r="617" spans="1:11" s="43" customFormat="1" ht="12.75">
      <c r="A617" s="353"/>
      <c r="B617" s="44"/>
      <c r="C617" s="44"/>
      <c r="D617" s="44"/>
      <c r="E617" s="44"/>
      <c r="F617" s="44"/>
      <c r="G617" s="44"/>
      <c r="H617" s="44"/>
      <c r="I617" s="44"/>
      <c r="J617" s="44"/>
      <c r="K617" s="204"/>
    </row>
    <row r="618" spans="1:11" s="43" customFormat="1" ht="12.75">
      <c r="A618" s="353"/>
      <c r="B618" s="44"/>
      <c r="C618" s="44"/>
      <c r="D618" s="44"/>
      <c r="E618" s="44"/>
      <c r="F618" s="44"/>
      <c r="G618" s="44"/>
      <c r="H618" s="44"/>
      <c r="I618" s="44"/>
      <c r="J618" s="44"/>
      <c r="K618" s="204"/>
    </row>
    <row r="619" spans="1:11" s="43" customFormat="1" ht="12.75">
      <c r="A619" s="353"/>
      <c r="B619" s="44"/>
      <c r="C619" s="44"/>
      <c r="D619" s="44"/>
      <c r="E619" s="44"/>
      <c r="F619" s="44"/>
      <c r="G619" s="44"/>
      <c r="H619" s="44"/>
      <c r="I619" s="44"/>
      <c r="J619" s="44"/>
      <c r="K619" s="204"/>
    </row>
    <row r="620" spans="1:11" s="43" customFormat="1" ht="12.75">
      <c r="A620" s="353"/>
      <c r="B620" s="44"/>
      <c r="C620" s="44"/>
      <c r="D620" s="44"/>
      <c r="E620" s="44"/>
      <c r="F620" s="44"/>
      <c r="G620" s="44"/>
      <c r="H620" s="44"/>
      <c r="I620" s="44"/>
      <c r="J620" s="44"/>
      <c r="K620" s="204"/>
    </row>
    <row r="621" spans="1:11" s="43" customFormat="1" ht="12.75">
      <c r="A621" s="353"/>
      <c r="B621" s="44"/>
      <c r="C621" s="44"/>
      <c r="D621" s="44"/>
      <c r="E621" s="44"/>
      <c r="F621" s="44"/>
      <c r="G621" s="44"/>
      <c r="H621" s="44"/>
      <c r="I621" s="44"/>
      <c r="J621" s="44"/>
      <c r="K621" s="204"/>
    </row>
    <row r="622" spans="1:11" s="43" customFormat="1" ht="12.75">
      <c r="A622" s="353"/>
      <c r="B622" s="44"/>
      <c r="C622" s="44"/>
      <c r="D622" s="44"/>
      <c r="E622" s="44"/>
      <c r="F622" s="44"/>
      <c r="G622" s="44"/>
      <c r="H622" s="44"/>
      <c r="I622" s="44"/>
      <c r="J622" s="44"/>
      <c r="K622" s="204"/>
    </row>
    <row r="623" spans="1:11" s="43" customFormat="1" ht="12.75">
      <c r="A623" s="353"/>
      <c r="B623" s="44"/>
      <c r="C623" s="44"/>
      <c r="D623" s="44"/>
      <c r="E623" s="44"/>
      <c r="F623" s="44"/>
      <c r="G623" s="44"/>
      <c r="H623" s="44"/>
      <c r="I623" s="44"/>
      <c r="J623" s="44"/>
      <c r="K623" s="204"/>
    </row>
    <row r="624" spans="1:11" s="43" customFormat="1" ht="12.75">
      <c r="A624" s="353"/>
      <c r="B624" s="44"/>
      <c r="C624" s="44"/>
      <c r="D624" s="44"/>
      <c r="E624" s="44"/>
      <c r="F624" s="44"/>
      <c r="G624" s="44"/>
      <c r="H624" s="44"/>
      <c r="I624" s="44"/>
      <c r="J624" s="44"/>
      <c r="K624" s="204"/>
    </row>
    <row r="625" spans="1:11" s="43" customFormat="1" ht="12.75">
      <c r="A625" s="353"/>
      <c r="B625" s="44"/>
      <c r="C625" s="44"/>
      <c r="D625" s="44"/>
      <c r="E625" s="44"/>
      <c r="F625" s="44"/>
      <c r="G625" s="44"/>
      <c r="H625" s="44"/>
      <c r="I625" s="44"/>
      <c r="J625" s="44"/>
      <c r="K625" s="204"/>
    </row>
    <row r="626" spans="1:11" s="43" customFormat="1" ht="12.75">
      <c r="A626" s="353"/>
      <c r="B626" s="44"/>
      <c r="C626" s="44"/>
      <c r="D626" s="44"/>
      <c r="E626" s="44"/>
      <c r="F626" s="44"/>
      <c r="G626" s="44"/>
      <c r="H626" s="44"/>
      <c r="I626" s="44"/>
      <c r="J626" s="44"/>
      <c r="K626" s="204"/>
    </row>
    <row r="627" spans="1:11" s="43" customFormat="1" ht="12.75">
      <c r="A627" s="353"/>
      <c r="B627" s="44"/>
      <c r="C627" s="44"/>
      <c r="D627" s="44"/>
      <c r="E627" s="44"/>
      <c r="F627" s="44"/>
      <c r="G627" s="44"/>
      <c r="H627" s="44"/>
      <c r="I627" s="44"/>
      <c r="J627" s="44"/>
      <c r="K627" s="204"/>
    </row>
    <row r="628" spans="1:11" s="43" customFormat="1" ht="12.75">
      <c r="A628" s="353"/>
      <c r="B628" s="44"/>
      <c r="C628" s="44"/>
      <c r="D628" s="44"/>
      <c r="E628" s="44"/>
      <c r="F628" s="44"/>
      <c r="G628" s="44"/>
      <c r="H628" s="44"/>
      <c r="I628" s="44"/>
      <c r="J628" s="44"/>
      <c r="K628" s="204"/>
    </row>
    <row r="629" spans="1:11" s="43" customFormat="1" ht="12.75">
      <c r="A629" s="353"/>
      <c r="B629" s="44"/>
      <c r="C629" s="44"/>
      <c r="D629" s="44"/>
      <c r="E629" s="44"/>
      <c r="F629" s="44"/>
      <c r="G629" s="44"/>
      <c r="H629" s="44"/>
      <c r="I629" s="44"/>
      <c r="J629" s="44"/>
      <c r="K629" s="204"/>
    </row>
    <row r="630" spans="1:11" s="43" customFormat="1" ht="12.75">
      <c r="A630" s="353"/>
      <c r="B630" s="44"/>
      <c r="C630" s="44"/>
      <c r="D630" s="44"/>
      <c r="E630" s="44"/>
      <c r="F630" s="44"/>
      <c r="G630" s="44"/>
      <c r="H630" s="44"/>
      <c r="I630" s="44"/>
      <c r="J630" s="44"/>
      <c r="K630" s="204"/>
    </row>
    <row r="631" spans="1:11" s="43" customFormat="1" ht="12.75">
      <c r="A631" s="353"/>
      <c r="B631" s="44"/>
      <c r="C631" s="44"/>
      <c r="D631" s="44"/>
      <c r="E631" s="44"/>
      <c r="F631" s="44"/>
      <c r="G631" s="44"/>
      <c r="H631" s="44"/>
      <c r="I631" s="44"/>
      <c r="J631" s="44"/>
      <c r="K631" s="204"/>
    </row>
    <row r="632" spans="1:11" s="43" customFormat="1" ht="12.75">
      <c r="A632" s="353"/>
      <c r="B632" s="44"/>
      <c r="C632" s="44"/>
      <c r="D632" s="44"/>
      <c r="E632" s="44"/>
      <c r="F632" s="44"/>
      <c r="G632" s="44"/>
      <c r="H632" s="44"/>
      <c r="I632" s="44"/>
      <c r="J632" s="44"/>
      <c r="K632" s="204"/>
    </row>
    <row r="633" spans="1:11" s="43" customFormat="1" ht="12.75">
      <c r="A633" s="353"/>
      <c r="B633" s="44"/>
      <c r="C633" s="44"/>
      <c r="D633" s="44"/>
      <c r="E633" s="44"/>
      <c r="F633" s="44"/>
      <c r="G633" s="44"/>
      <c r="H633" s="44"/>
      <c r="I633" s="44"/>
      <c r="J633" s="44"/>
      <c r="K633" s="204"/>
    </row>
    <row r="634" spans="1:11" s="43" customFormat="1" ht="12.75">
      <c r="A634" s="353"/>
      <c r="B634" s="44"/>
      <c r="C634" s="44"/>
      <c r="D634" s="44"/>
      <c r="E634" s="44"/>
      <c r="F634" s="44"/>
      <c r="G634" s="44"/>
      <c r="H634" s="44"/>
      <c r="I634" s="44"/>
      <c r="J634" s="44"/>
      <c r="K634" s="204"/>
    </row>
    <row r="635" spans="1:11" s="43" customFormat="1" ht="12.75">
      <c r="A635" s="353"/>
      <c r="B635" s="44"/>
      <c r="C635" s="44"/>
      <c r="D635" s="44"/>
      <c r="E635" s="44"/>
      <c r="F635" s="44"/>
      <c r="G635" s="44"/>
      <c r="H635" s="44"/>
      <c r="I635" s="44"/>
      <c r="J635" s="44"/>
      <c r="K635" s="204"/>
    </row>
    <row r="636" spans="1:11" s="43" customFormat="1" ht="12.75">
      <c r="A636" s="353"/>
      <c r="B636" s="44"/>
      <c r="C636" s="44"/>
      <c r="D636" s="44"/>
      <c r="E636" s="44"/>
      <c r="F636" s="44"/>
      <c r="G636" s="44"/>
      <c r="H636" s="44"/>
      <c r="I636" s="44"/>
      <c r="J636" s="44"/>
      <c r="K636" s="204"/>
    </row>
    <row r="637" spans="1:11" s="43" customFormat="1" ht="12.75">
      <c r="A637" s="353"/>
      <c r="B637" s="44"/>
      <c r="C637" s="44"/>
      <c r="D637" s="44"/>
      <c r="E637" s="44"/>
      <c r="F637" s="44"/>
      <c r="G637" s="44"/>
      <c r="H637" s="44"/>
      <c r="I637" s="44"/>
      <c r="J637" s="44"/>
      <c r="K637" s="204"/>
    </row>
    <row r="638" spans="1:11" ht="12.75">
      <c r="A638" s="39"/>
      <c r="B638" s="44"/>
      <c r="C638" s="41"/>
      <c r="D638" s="44"/>
      <c r="E638" s="41"/>
      <c r="F638" s="41"/>
      <c r="G638" s="41"/>
      <c r="H638" s="41"/>
      <c r="I638" s="41"/>
      <c r="J638" s="41"/>
      <c r="K638" s="204"/>
    </row>
    <row r="639" spans="1:11" ht="12.75">
      <c r="A639" s="39"/>
      <c r="B639" s="44"/>
      <c r="C639" s="41"/>
      <c r="D639" s="44"/>
      <c r="E639" s="41"/>
      <c r="F639" s="41"/>
      <c r="G639" s="41"/>
      <c r="H639" s="41"/>
      <c r="I639" s="41"/>
      <c r="J639" s="41"/>
      <c r="K639" s="204"/>
    </row>
    <row r="640" spans="1:11" ht="12.75">
      <c r="A640" s="39"/>
      <c r="B640" s="44"/>
      <c r="C640" s="41"/>
      <c r="D640" s="44"/>
      <c r="E640" s="41"/>
      <c r="F640" s="41"/>
      <c r="G640" s="41"/>
      <c r="H640" s="41"/>
      <c r="I640" s="41"/>
      <c r="J640" s="41"/>
      <c r="K640" s="42"/>
    </row>
    <row r="641" spans="1:11" ht="12.75">
      <c r="A641" s="39"/>
      <c r="B641" s="44"/>
      <c r="C641" s="41"/>
      <c r="D641" s="41"/>
      <c r="E641" s="41"/>
      <c r="F641" s="41"/>
      <c r="G641" s="41"/>
      <c r="H641" s="41"/>
      <c r="I641" s="41"/>
      <c r="J641" s="41"/>
      <c r="K641" s="42"/>
    </row>
    <row r="642" spans="1:11" ht="12.75">
      <c r="A642" s="39"/>
      <c r="B642" s="44"/>
      <c r="C642" s="41"/>
      <c r="D642" s="41"/>
      <c r="E642" s="41"/>
      <c r="F642" s="41"/>
      <c r="G642" s="41"/>
      <c r="H642" s="41"/>
      <c r="I642" s="41"/>
      <c r="J642" s="41"/>
      <c r="K642" s="42"/>
    </row>
    <row r="643" spans="1:11" ht="12.75">
      <c r="A643" s="39"/>
      <c r="B643" s="44"/>
      <c r="C643" s="41"/>
      <c r="D643" s="41"/>
      <c r="E643" s="41"/>
      <c r="F643" s="41"/>
      <c r="G643" s="41"/>
      <c r="H643" s="41"/>
      <c r="I643" s="41"/>
      <c r="J643" s="41"/>
      <c r="K643" s="42"/>
    </row>
    <row r="644" spans="1:11" ht="12.75">
      <c r="A644" s="39"/>
      <c r="B644" s="44"/>
      <c r="C644" s="41"/>
      <c r="D644" s="41"/>
      <c r="E644" s="41"/>
      <c r="F644" s="41"/>
      <c r="G644" s="41"/>
      <c r="H644" s="41"/>
      <c r="I644" s="41"/>
      <c r="J644" s="41"/>
      <c r="K644" s="42"/>
    </row>
    <row r="645" spans="1:11" ht="12.75">
      <c r="A645" s="13"/>
      <c r="B645" s="44"/>
      <c r="C645" s="41"/>
      <c r="D645" s="41"/>
      <c r="E645" s="41"/>
      <c r="F645" s="41"/>
      <c r="G645" s="41"/>
      <c r="H645" s="41"/>
      <c r="I645" s="41"/>
      <c r="J645" s="41"/>
      <c r="K645" s="42"/>
    </row>
    <row r="646" spans="1:11" ht="12.75">
      <c r="A646" s="13"/>
      <c r="B646" s="44"/>
      <c r="C646" s="41"/>
      <c r="D646" s="41"/>
      <c r="E646" s="41"/>
      <c r="F646" s="41"/>
      <c r="G646" s="41"/>
      <c r="H646" s="41"/>
      <c r="I646" s="41"/>
      <c r="J646" s="41"/>
      <c r="K646" s="42"/>
    </row>
    <row r="647" spans="4:11" ht="12.75">
      <c r="D647" s="41"/>
      <c r="K647" s="42"/>
    </row>
    <row r="648" spans="4:11" ht="12.75">
      <c r="D648" s="41"/>
      <c r="K648" s="42"/>
    </row>
    <row r="649" ht="12.75">
      <c r="D649" s="41"/>
    </row>
  </sheetData>
  <sheetProtection/>
  <protectedRanges>
    <protectedRange sqref="A427" name="Диапазон1_3"/>
    <protectedRange sqref="A239" name="Диапазон1_2_1"/>
  </protectedRanges>
  <mergeCells count="21">
    <mergeCell ref="D7:D10"/>
    <mergeCell ref="L7:L10"/>
    <mergeCell ref="J1:L1"/>
    <mergeCell ref="J2:L2"/>
    <mergeCell ref="A5:L5"/>
    <mergeCell ref="J574:K574"/>
    <mergeCell ref="I568:K568"/>
    <mergeCell ref="J571:K571"/>
    <mergeCell ref="J572:K572"/>
    <mergeCell ref="J573:K573"/>
    <mergeCell ref="E561:J561"/>
    <mergeCell ref="J576:K576"/>
    <mergeCell ref="J575:K575"/>
    <mergeCell ref="A6:K6"/>
    <mergeCell ref="C7:C10"/>
    <mergeCell ref="K3:N3"/>
    <mergeCell ref="E11:J11"/>
    <mergeCell ref="A7:A10"/>
    <mergeCell ref="B7:B10"/>
    <mergeCell ref="E7:J10"/>
    <mergeCell ref="K7:K10"/>
  </mergeCells>
  <printOptions gridLines="1"/>
  <pageMargins left="0.5905511811023623" right="0.5905511811023623" top="0.35433070866141736" bottom="0.3937007874015748" header="0.1968503937007874" footer="0"/>
  <pageSetup horizontalDpi="600" verticalDpi="600" orientation="portrait" paperSize="9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6"/>
  <sheetViews>
    <sheetView tabSelected="1" view="pageBreakPreview" zoomScale="60" workbookViewId="0" topLeftCell="B1">
      <selection activeCell="G4" sqref="G4:J4"/>
    </sheetView>
  </sheetViews>
  <sheetFormatPr defaultColWidth="9.140625" defaultRowHeight="12.75"/>
  <cols>
    <col min="1" max="1" width="5.00390625" style="51" hidden="1" customWidth="1"/>
    <col min="2" max="2" width="63.8515625" style="37" customWidth="1"/>
    <col min="3" max="3" width="5.57421875" style="37" customWidth="1"/>
    <col min="4" max="4" width="2.8515625" style="38" customWidth="1"/>
    <col min="5" max="6" width="2.28125" style="38" customWidth="1"/>
    <col min="7" max="7" width="6.28125" style="37" customWidth="1"/>
    <col min="8" max="8" width="3.421875" style="37" customWidth="1"/>
    <col min="9" max="9" width="8.8515625" style="38" customWidth="1"/>
    <col min="10" max="10" width="15.8515625" style="37" customWidth="1"/>
    <col min="11" max="16384" width="9.140625" style="37" customWidth="1"/>
  </cols>
  <sheetData>
    <row r="1" spans="2:9" ht="6.75" customHeight="1">
      <c r="B1" s="52"/>
      <c r="C1" s="53"/>
      <c r="D1" s="54"/>
      <c r="E1" s="54"/>
      <c r="F1" s="54"/>
      <c r="G1" s="40"/>
      <c r="H1" s="91"/>
      <c r="I1" s="91"/>
    </row>
    <row r="2" spans="2:10" ht="15.75" customHeight="1">
      <c r="B2" s="52"/>
      <c r="C2" s="53"/>
      <c r="D2" s="54"/>
      <c r="E2" s="54"/>
      <c r="F2" s="54"/>
      <c r="G2" s="413" t="s">
        <v>306</v>
      </c>
      <c r="H2" s="413"/>
      <c r="I2" s="413"/>
      <c r="J2" s="413"/>
    </row>
    <row r="3" spans="2:10" ht="13.5" customHeight="1">
      <c r="B3" s="52"/>
      <c r="C3" s="53"/>
      <c r="D3" s="54"/>
      <c r="E3" s="54"/>
      <c r="F3" s="54"/>
      <c r="G3" s="413" t="s">
        <v>305</v>
      </c>
      <c r="H3" s="413"/>
      <c r="I3" s="413"/>
      <c r="J3" s="413"/>
    </row>
    <row r="4" spans="2:10" ht="15.75" customHeight="1">
      <c r="B4" s="52"/>
      <c r="C4" s="53"/>
      <c r="D4" s="54"/>
      <c r="E4" s="54"/>
      <c r="F4" s="54"/>
      <c r="G4" s="456" t="s">
        <v>362</v>
      </c>
      <c r="H4" s="456"/>
      <c r="I4" s="456"/>
      <c r="J4" s="456"/>
    </row>
    <row r="5" spans="2:9" ht="21.75" customHeight="1">
      <c r="B5" s="52"/>
      <c r="C5" s="53"/>
      <c r="D5" s="54"/>
      <c r="E5" s="54"/>
      <c r="F5" s="54"/>
      <c r="G5" s="40"/>
      <c r="H5" s="40"/>
      <c r="I5" s="40"/>
    </row>
    <row r="6" spans="1:10" s="55" customFormat="1" ht="68.25" customHeight="1">
      <c r="A6" s="51"/>
      <c r="B6" s="449" t="s">
        <v>325</v>
      </c>
      <c r="C6" s="449"/>
      <c r="D6" s="449"/>
      <c r="E6" s="449"/>
      <c r="F6" s="449"/>
      <c r="G6" s="449"/>
      <c r="H6" s="449"/>
      <c r="I6" s="449"/>
      <c r="J6" s="449"/>
    </row>
    <row r="7" spans="1:9" s="55" customFormat="1" ht="12.75">
      <c r="A7" s="56"/>
      <c r="B7" s="57"/>
      <c r="C7" s="57"/>
      <c r="D7" s="57"/>
      <c r="E7" s="57"/>
      <c r="F7" s="57"/>
      <c r="G7" s="57"/>
      <c r="H7" s="57"/>
      <c r="I7" s="57"/>
    </row>
    <row r="8" spans="1:10" s="55" customFormat="1" ht="57.75" customHeight="1">
      <c r="A8" s="58" t="s">
        <v>181</v>
      </c>
      <c r="B8" s="100" t="s">
        <v>119</v>
      </c>
      <c r="C8" s="452" t="s">
        <v>182</v>
      </c>
      <c r="D8" s="453"/>
      <c r="E8" s="453"/>
      <c r="F8" s="453"/>
      <c r="G8" s="453"/>
      <c r="H8" s="454"/>
      <c r="I8" s="359" t="s">
        <v>183</v>
      </c>
      <c r="J8" s="107" t="s">
        <v>226</v>
      </c>
    </row>
    <row r="9" spans="1:10" s="59" customFormat="1" ht="12.75">
      <c r="A9" s="14">
        <v>1</v>
      </c>
      <c r="B9" s="14">
        <v>1</v>
      </c>
      <c r="C9" s="455" t="s">
        <v>184</v>
      </c>
      <c r="D9" s="455"/>
      <c r="E9" s="455"/>
      <c r="F9" s="455"/>
      <c r="G9" s="455"/>
      <c r="H9" s="455"/>
      <c r="I9" s="360" t="s">
        <v>185</v>
      </c>
      <c r="J9" s="110">
        <v>4</v>
      </c>
    </row>
    <row r="10" spans="1:10" s="55" customFormat="1" ht="9" customHeight="1">
      <c r="A10" s="60"/>
      <c r="B10" s="372"/>
      <c r="C10" s="99"/>
      <c r="D10" s="88"/>
      <c r="E10" s="88"/>
      <c r="F10" s="88"/>
      <c r="G10" s="89"/>
      <c r="H10" s="90"/>
      <c r="I10" s="99"/>
      <c r="J10" s="111"/>
    </row>
    <row r="11" spans="1:10" ht="18.75">
      <c r="A11" s="10"/>
      <c r="B11" s="373" t="s">
        <v>178</v>
      </c>
      <c r="C11" s="317"/>
      <c r="D11" s="318"/>
      <c r="E11" s="318"/>
      <c r="F11" s="318"/>
      <c r="G11" s="319"/>
      <c r="H11" s="320"/>
      <c r="I11" s="317"/>
      <c r="J11" s="238">
        <f>J12+J95+J108+J116+J127+J139+J154+J159+J165+J170+J187+J197+J221+J267+J192+J74+J281+J290+J301</f>
        <v>1306274.8</v>
      </c>
    </row>
    <row r="12" spans="1:10" ht="47.25">
      <c r="A12" s="10"/>
      <c r="B12" s="289" t="s">
        <v>337</v>
      </c>
      <c r="C12" s="235" t="s">
        <v>107</v>
      </c>
      <c r="D12" s="236" t="s">
        <v>186</v>
      </c>
      <c r="E12" s="236" t="s">
        <v>186</v>
      </c>
      <c r="F12" s="236" t="s">
        <v>186</v>
      </c>
      <c r="G12" s="236" t="s">
        <v>187</v>
      </c>
      <c r="H12" s="237" t="s">
        <v>186</v>
      </c>
      <c r="I12" s="235"/>
      <c r="J12" s="238">
        <f>J13+J64</f>
        <v>110740</v>
      </c>
    </row>
    <row r="13" spans="1:10" s="61" customFormat="1" ht="25.5">
      <c r="A13" s="11"/>
      <c r="B13" s="321" t="s">
        <v>21</v>
      </c>
      <c r="C13" s="235" t="s">
        <v>107</v>
      </c>
      <c r="D13" s="236" t="s">
        <v>188</v>
      </c>
      <c r="E13" s="236" t="s">
        <v>186</v>
      </c>
      <c r="F13" s="236" t="s">
        <v>186</v>
      </c>
      <c r="G13" s="236" t="s">
        <v>187</v>
      </c>
      <c r="H13" s="237" t="s">
        <v>186</v>
      </c>
      <c r="I13" s="235"/>
      <c r="J13" s="238">
        <f>J22+J33+J36+J45+J17+J39+J42+J14+J48+J51+J57+J60+J54</f>
        <v>110260</v>
      </c>
    </row>
    <row r="14" spans="1:10" s="6" customFormat="1" ht="63.75">
      <c r="A14" s="11"/>
      <c r="B14" s="328" t="s">
        <v>271</v>
      </c>
      <c r="C14" s="132" t="s">
        <v>107</v>
      </c>
      <c r="D14" s="124" t="s">
        <v>188</v>
      </c>
      <c r="E14" s="125" t="s">
        <v>186</v>
      </c>
      <c r="F14" s="125" t="s">
        <v>186</v>
      </c>
      <c r="G14" s="140" t="s">
        <v>272</v>
      </c>
      <c r="H14" s="127" t="s">
        <v>186</v>
      </c>
      <c r="I14" s="141"/>
      <c r="J14" s="134">
        <f>J15</f>
        <v>500</v>
      </c>
    </row>
    <row r="15" spans="1:10" s="6" customFormat="1" ht="25.5">
      <c r="A15" s="11"/>
      <c r="B15" s="280" t="s">
        <v>34</v>
      </c>
      <c r="C15" s="132" t="s">
        <v>107</v>
      </c>
      <c r="D15" s="124" t="s">
        <v>188</v>
      </c>
      <c r="E15" s="125" t="s">
        <v>186</v>
      </c>
      <c r="F15" s="125" t="s">
        <v>186</v>
      </c>
      <c r="G15" s="140" t="s">
        <v>272</v>
      </c>
      <c r="H15" s="127" t="s">
        <v>186</v>
      </c>
      <c r="I15" s="141" t="s">
        <v>202</v>
      </c>
      <c r="J15" s="134">
        <f>J16</f>
        <v>500</v>
      </c>
    </row>
    <row r="16" spans="1:10" s="6" customFormat="1" ht="18.75">
      <c r="A16" s="11"/>
      <c r="B16" s="280" t="s">
        <v>35</v>
      </c>
      <c r="C16" s="132" t="s">
        <v>107</v>
      </c>
      <c r="D16" s="124" t="s">
        <v>188</v>
      </c>
      <c r="E16" s="125" t="s">
        <v>186</v>
      </c>
      <c r="F16" s="125" t="s">
        <v>186</v>
      </c>
      <c r="G16" s="140" t="s">
        <v>272</v>
      </c>
      <c r="H16" s="127" t="s">
        <v>186</v>
      </c>
      <c r="I16" s="141" t="s">
        <v>36</v>
      </c>
      <c r="J16" s="134">
        <v>500</v>
      </c>
    </row>
    <row r="17" spans="1:10" s="61" customFormat="1" ht="25.5">
      <c r="A17" s="11"/>
      <c r="B17" s="322" t="s">
        <v>47</v>
      </c>
      <c r="C17" s="132" t="s">
        <v>107</v>
      </c>
      <c r="D17" s="125" t="s">
        <v>188</v>
      </c>
      <c r="E17" s="35" t="s">
        <v>186</v>
      </c>
      <c r="F17" s="35" t="s">
        <v>186</v>
      </c>
      <c r="G17" s="125" t="s">
        <v>43</v>
      </c>
      <c r="H17" s="127" t="s">
        <v>186</v>
      </c>
      <c r="I17" s="139"/>
      <c r="J17" s="134">
        <f>J18+J20</f>
        <v>4471.200000000001</v>
      </c>
    </row>
    <row r="18" spans="1:10" s="61" customFormat="1" ht="51">
      <c r="A18" s="11"/>
      <c r="B18" s="280" t="s">
        <v>104</v>
      </c>
      <c r="C18" s="132" t="s">
        <v>107</v>
      </c>
      <c r="D18" s="125" t="s">
        <v>188</v>
      </c>
      <c r="E18" s="35" t="s">
        <v>186</v>
      </c>
      <c r="F18" s="35" t="s">
        <v>186</v>
      </c>
      <c r="G18" s="125" t="s">
        <v>43</v>
      </c>
      <c r="H18" s="127" t="s">
        <v>186</v>
      </c>
      <c r="I18" s="139">
        <v>100</v>
      </c>
      <c r="J18" s="134">
        <f>J19</f>
        <v>4298.1</v>
      </c>
    </row>
    <row r="19" spans="1:10" s="61" customFormat="1" ht="25.5">
      <c r="A19" s="11"/>
      <c r="B19" s="280" t="s">
        <v>93</v>
      </c>
      <c r="C19" s="132" t="s">
        <v>107</v>
      </c>
      <c r="D19" s="125" t="s">
        <v>188</v>
      </c>
      <c r="E19" s="35" t="s">
        <v>186</v>
      </c>
      <c r="F19" s="35" t="s">
        <v>186</v>
      </c>
      <c r="G19" s="125" t="s">
        <v>43</v>
      </c>
      <c r="H19" s="127" t="s">
        <v>186</v>
      </c>
      <c r="I19" s="139">
        <v>120</v>
      </c>
      <c r="J19" s="134">
        <v>4298.1</v>
      </c>
    </row>
    <row r="20" spans="1:10" s="61" customFormat="1" ht="25.5">
      <c r="A20" s="11"/>
      <c r="B20" s="280" t="s">
        <v>84</v>
      </c>
      <c r="C20" s="132" t="s">
        <v>107</v>
      </c>
      <c r="D20" s="125" t="s">
        <v>188</v>
      </c>
      <c r="E20" s="35" t="s">
        <v>186</v>
      </c>
      <c r="F20" s="35" t="s">
        <v>186</v>
      </c>
      <c r="G20" s="125" t="s">
        <v>43</v>
      </c>
      <c r="H20" s="127" t="s">
        <v>186</v>
      </c>
      <c r="I20" s="139">
        <v>200</v>
      </c>
      <c r="J20" s="134">
        <f>J21</f>
        <v>173.1</v>
      </c>
    </row>
    <row r="21" spans="1:10" s="61" customFormat="1" ht="25.5">
      <c r="A21" s="11"/>
      <c r="B21" s="280" t="s">
        <v>86</v>
      </c>
      <c r="C21" s="132" t="s">
        <v>107</v>
      </c>
      <c r="D21" s="125" t="s">
        <v>188</v>
      </c>
      <c r="E21" s="35" t="s">
        <v>186</v>
      </c>
      <c r="F21" s="35" t="s">
        <v>186</v>
      </c>
      <c r="G21" s="125" t="s">
        <v>43</v>
      </c>
      <c r="H21" s="127" t="s">
        <v>186</v>
      </c>
      <c r="I21" s="139">
        <v>240</v>
      </c>
      <c r="J21" s="134">
        <v>173.1</v>
      </c>
    </row>
    <row r="22" spans="1:10" s="55" customFormat="1" ht="18.75">
      <c r="A22" s="10"/>
      <c r="B22" s="280" t="s">
        <v>22</v>
      </c>
      <c r="C22" s="151" t="s">
        <v>107</v>
      </c>
      <c r="D22" s="175" t="s">
        <v>188</v>
      </c>
      <c r="E22" s="35" t="s">
        <v>186</v>
      </c>
      <c r="F22" s="35" t="s">
        <v>186</v>
      </c>
      <c r="G22" s="175" t="s">
        <v>25</v>
      </c>
      <c r="H22" s="127" t="s">
        <v>186</v>
      </c>
      <c r="I22" s="151"/>
      <c r="J22" s="134">
        <f>J25+J29+J31+J23+J27</f>
        <v>13146.1</v>
      </c>
    </row>
    <row r="23" spans="1:10" s="55" customFormat="1" ht="51">
      <c r="A23" s="10"/>
      <c r="B23" s="280" t="s">
        <v>104</v>
      </c>
      <c r="C23" s="174" t="s">
        <v>107</v>
      </c>
      <c r="D23" s="150" t="s">
        <v>188</v>
      </c>
      <c r="E23" s="125" t="s">
        <v>186</v>
      </c>
      <c r="F23" s="125" t="s">
        <v>186</v>
      </c>
      <c r="G23" s="150" t="s">
        <v>25</v>
      </c>
      <c r="H23" s="127" t="s">
        <v>186</v>
      </c>
      <c r="I23" s="151" t="s">
        <v>92</v>
      </c>
      <c r="J23" s="134">
        <f>J24</f>
        <v>24</v>
      </c>
    </row>
    <row r="24" spans="1:10" s="55" customFormat="1" ht="25.5">
      <c r="A24" s="10"/>
      <c r="B24" s="280" t="s">
        <v>93</v>
      </c>
      <c r="C24" s="174" t="s">
        <v>107</v>
      </c>
      <c r="D24" s="150" t="s">
        <v>188</v>
      </c>
      <c r="E24" s="125" t="s">
        <v>186</v>
      </c>
      <c r="F24" s="125" t="s">
        <v>186</v>
      </c>
      <c r="G24" s="150" t="s">
        <v>25</v>
      </c>
      <c r="H24" s="127" t="s">
        <v>186</v>
      </c>
      <c r="I24" s="151" t="s">
        <v>240</v>
      </c>
      <c r="J24" s="134">
        <v>24</v>
      </c>
    </row>
    <row r="25" spans="1:10" s="55" customFormat="1" ht="25.5">
      <c r="A25" s="10"/>
      <c r="B25" s="280" t="s">
        <v>84</v>
      </c>
      <c r="C25" s="139" t="s">
        <v>107</v>
      </c>
      <c r="D25" s="35" t="s">
        <v>188</v>
      </c>
      <c r="E25" s="35" t="s">
        <v>186</v>
      </c>
      <c r="F25" s="35" t="s">
        <v>186</v>
      </c>
      <c r="G25" s="175" t="s">
        <v>25</v>
      </c>
      <c r="H25" s="127" t="s">
        <v>186</v>
      </c>
      <c r="I25" s="139" t="s">
        <v>85</v>
      </c>
      <c r="J25" s="241">
        <f>J26</f>
        <v>507.5</v>
      </c>
    </row>
    <row r="26" spans="1:10" s="55" customFormat="1" ht="25.5">
      <c r="A26" s="10"/>
      <c r="B26" s="280" t="s">
        <v>86</v>
      </c>
      <c r="C26" s="139" t="s">
        <v>107</v>
      </c>
      <c r="D26" s="35" t="s">
        <v>188</v>
      </c>
      <c r="E26" s="35" t="s">
        <v>186</v>
      </c>
      <c r="F26" s="35" t="s">
        <v>186</v>
      </c>
      <c r="G26" s="175" t="s">
        <v>25</v>
      </c>
      <c r="H26" s="127" t="s">
        <v>186</v>
      </c>
      <c r="I26" s="139" t="s">
        <v>87</v>
      </c>
      <c r="J26" s="241">
        <v>507.5</v>
      </c>
    </row>
    <row r="27" spans="1:10" s="55" customFormat="1" ht="16.5" customHeight="1">
      <c r="A27" s="10"/>
      <c r="B27" s="374" t="s">
        <v>208</v>
      </c>
      <c r="C27" s="139" t="s">
        <v>107</v>
      </c>
      <c r="D27" s="35" t="s">
        <v>188</v>
      </c>
      <c r="E27" s="35" t="s">
        <v>186</v>
      </c>
      <c r="F27" s="35" t="s">
        <v>186</v>
      </c>
      <c r="G27" s="175" t="s">
        <v>25</v>
      </c>
      <c r="H27" s="127" t="s">
        <v>186</v>
      </c>
      <c r="I27" s="148" t="s">
        <v>89</v>
      </c>
      <c r="J27" s="241">
        <f>J28</f>
        <v>60</v>
      </c>
    </row>
    <row r="28" spans="1:10" s="55" customFormat="1" ht="15.75" customHeight="1">
      <c r="A28" s="10"/>
      <c r="B28" s="280" t="s">
        <v>209</v>
      </c>
      <c r="C28" s="139" t="s">
        <v>107</v>
      </c>
      <c r="D28" s="35" t="s">
        <v>188</v>
      </c>
      <c r="E28" s="35" t="s">
        <v>186</v>
      </c>
      <c r="F28" s="35" t="s">
        <v>186</v>
      </c>
      <c r="G28" s="175" t="s">
        <v>25</v>
      </c>
      <c r="H28" s="127" t="s">
        <v>186</v>
      </c>
      <c r="I28" s="148" t="s">
        <v>207</v>
      </c>
      <c r="J28" s="241">
        <v>60</v>
      </c>
    </row>
    <row r="29" spans="1:10" s="55" customFormat="1" ht="18.75">
      <c r="A29" s="10"/>
      <c r="B29" s="280" t="s">
        <v>140</v>
      </c>
      <c r="C29" s="139" t="s">
        <v>107</v>
      </c>
      <c r="D29" s="35" t="s">
        <v>188</v>
      </c>
      <c r="E29" s="35" t="s">
        <v>186</v>
      </c>
      <c r="F29" s="35" t="s">
        <v>186</v>
      </c>
      <c r="G29" s="35" t="s">
        <v>25</v>
      </c>
      <c r="H29" s="127" t="s">
        <v>186</v>
      </c>
      <c r="I29" s="139" t="s">
        <v>154</v>
      </c>
      <c r="J29" s="241">
        <f>J30</f>
        <v>235.5</v>
      </c>
    </row>
    <row r="30" spans="1:10" s="55" customFormat="1" ht="18.75">
      <c r="A30" s="10"/>
      <c r="B30" s="281" t="s">
        <v>101</v>
      </c>
      <c r="C30" s="139" t="s">
        <v>107</v>
      </c>
      <c r="D30" s="35" t="s">
        <v>188</v>
      </c>
      <c r="E30" s="35" t="s">
        <v>186</v>
      </c>
      <c r="F30" s="35" t="s">
        <v>186</v>
      </c>
      <c r="G30" s="35" t="s">
        <v>25</v>
      </c>
      <c r="H30" s="127" t="s">
        <v>186</v>
      </c>
      <c r="I30" s="139" t="s">
        <v>105</v>
      </c>
      <c r="J30" s="241">
        <v>235.5</v>
      </c>
    </row>
    <row r="31" spans="1:10" s="62" customFormat="1" ht="25.5">
      <c r="A31" s="10"/>
      <c r="B31" s="280" t="s">
        <v>34</v>
      </c>
      <c r="C31" s="139" t="s">
        <v>107</v>
      </c>
      <c r="D31" s="35" t="s">
        <v>188</v>
      </c>
      <c r="E31" s="35" t="s">
        <v>186</v>
      </c>
      <c r="F31" s="35" t="s">
        <v>186</v>
      </c>
      <c r="G31" s="175" t="s">
        <v>25</v>
      </c>
      <c r="H31" s="127" t="s">
        <v>186</v>
      </c>
      <c r="I31" s="141">
        <v>600</v>
      </c>
      <c r="J31" s="241">
        <f>J32</f>
        <v>12319.1</v>
      </c>
    </row>
    <row r="32" spans="1:10" s="62" customFormat="1" ht="18.75">
      <c r="A32" s="10"/>
      <c r="B32" s="280" t="s">
        <v>35</v>
      </c>
      <c r="C32" s="139" t="s">
        <v>107</v>
      </c>
      <c r="D32" s="35" t="s">
        <v>188</v>
      </c>
      <c r="E32" s="35" t="s">
        <v>186</v>
      </c>
      <c r="F32" s="35" t="s">
        <v>186</v>
      </c>
      <c r="G32" s="35" t="s">
        <v>25</v>
      </c>
      <c r="H32" s="127" t="s">
        <v>186</v>
      </c>
      <c r="I32" s="141" t="s">
        <v>36</v>
      </c>
      <c r="J32" s="241">
        <f>2300+10019.1</f>
        <v>12319.1</v>
      </c>
    </row>
    <row r="33" spans="1:10" s="62" customFormat="1" ht="18.75">
      <c r="A33" s="10"/>
      <c r="B33" s="280" t="s">
        <v>196</v>
      </c>
      <c r="C33" s="174" t="s">
        <v>107</v>
      </c>
      <c r="D33" s="150" t="s">
        <v>188</v>
      </c>
      <c r="E33" s="35" t="s">
        <v>186</v>
      </c>
      <c r="F33" s="35" t="s">
        <v>186</v>
      </c>
      <c r="G33" s="140" t="s">
        <v>197</v>
      </c>
      <c r="H33" s="127" t="s">
        <v>186</v>
      </c>
      <c r="I33" s="141"/>
      <c r="J33" s="241">
        <f>J34</f>
        <v>18648.5</v>
      </c>
    </row>
    <row r="34" spans="1:10" s="62" customFormat="1" ht="25.5">
      <c r="A34" s="10"/>
      <c r="B34" s="280" t="s">
        <v>34</v>
      </c>
      <c r="C34" s="174" t="s">
        <v>107</v>
      </c>
      <c r="D34" s="150" t="s">
        <v>188</v>
      </c>
      <c r="E34" s="35" t="s">
        <v>186</v>
      </c>
      <c r="F34" s="35" t="s">
        <v>186</v>
      </c>
      <c r="G34" s="140" t="s">
        <v>197</v>
      </c>
      <c r="H34" s="127" t="s">
        <v>186</v>
      </c>
      <c r="I34" s="141">
        <v>600</v>
      </c>
      <c r="J34" s="241">
        <f>J35</f>
        <v>18648.5</v>
      </c>
    </row>
    <row r="35" spans="1:10" s="62" customFormat="1" ht="18.75">
      <c r="A35" s="10"/>
      <c r="B35" s="280" t="s">
        <v>35</v>
      </c>
      <c r="C35" s="174" t="s">
        <v>107</v>
      </c>
      <c r="D35" s="150" t="s">
        <v>188</v>
      </c>
      <c r="E35" s="35" t="s">
        <v>186</v>
      </c>
      <c r="F35" s="35" t="s">
        <v>186</v>
      </c>
      <c r="G35" s="140" t="s">
        <v>197</v>
      </c>
      <c r="H35" s="127" t="s">
        <v>186</v>
      </c>
      <c r="I35" s="141" t="s">
        <v>36</v>
      </c>
      <c r="J35" s="241">
        <v>18648.5</v>
      </c>
    </row>
    <row r="36" spans="1:10" s="62" customFormat="1" ht="18.75">
      <c r="A36" s="10"/>
      <c r="B36" s="280" t="s">
        <v>198</v>
      </c>
      <c r="C36" s="174" t="s">
        <v>107</v>
      </c>
      <c r="D36" s="150" t="s">
        <v>188</v>
      </c>
      <c r="E36" s="35" t="s">
        <v>186</v>
      </c>
      <c r="F36" s="35" t="s">
        <v>186</v>
      </c>
      <c r="G36" s="140" t="s">
        <v>199</v>
      </c>
      <c r="H36" s="127" t="s">
        <v>186</v>
      </c>
      <c r="I36" s="141"/>
      <c r="J36" s="241">
        <f>J37</f>
        <v>27603.8</v>
      </c>
    </row>
    <row r="37" spans="1:10" s="62" customFormat="1" ht="25.5">
      <c r="A37" s="10"/>
      <c r="B37" s="280" t="s">
        <v>34</v>
      </c>
      <c r="C37" s="174" t="s">
        <v>107</v>
      </c>
      <c r="D37" s="150" t="s">
        <v>188</v>
      </c>
      <c r="E37" s="35" t="s">
        <v>186</v>
      </c>
      <c r="F37" s="35" t="s">
        <v>186</v>
      </c>
      <c r="G37" s="140" t="s">
        <v>199</v>
      </c>
      <c r="H37" s="127" t="s">
        <v>186</v>
      </c>
      <c r="I37" s="141">
        <v>600</v>
      </c>
      <c r="J37" s="241">
        <f>J38</f>
        <v>27603.8</v>
      </c>
    </row>
    <row r="38" spans="1:10" s="62" customFormat="1" ht="18.75">
      <c r="A38" s="10"/>
      <c r="B38" s="280" t="s">
        <v>35</v>
      </c>
      <c r="C38" s="174" t="s">
        <v>107</v>
      </c>
      <c r="D38" s="150" t="s">
        <v>188</v>
      </c>
      <c r="E38" s="35" t="s">
        <v>186</v>
      </c>
      <c r="F38" s="35" t="s">
        <v>186</v>
      </c>
      <c r="G38" s="140" t="s">
        <v>199</v>
      </c>
      <c r="H38" s="127" t="s">
        <v>186</v>
      </c>
      <c r="I38" s="141" t="s">
        <v>36</v>
      </c>
      <c r="J38" s="241">
        <v>27603.8</v>
      </c>
    </row>
    <row r="39" spans="1:10" s="62" customFormat="1" ht="25.5">
      <c r="A39" s="10"/>
      <c r="B39" s="280" t="s">
        <v>203</v>
      </c>
      <c r="C39" s="132" t="s">
        <v>107</v>
      </c>
      <c r="D39" s="124" t="s">
        <v>188</v>
      </c>
      <c r="E39" s="125" t="s">
        <v>186</v>
      </c>
      <c r="F39" s="125" t="s">
        <v>186</v>
      </c>
      <c r="G39" s="140" t="s">
        <v>204</v>
      </c>
      <c r="H39" s="127" t="s">
        <v>186</v>
      </c>
      <c r="I39" s="141"/>
      <c r="J39" s="241">
        <f>J40</f>
        <v>10962.1</v>
      </c>
    </row>
    <row r="40" spans="1:10" s="62" customFormat="1" ht="34.5" customHeight="1">
      <c r="A40" s="10"/>
      <c r="B40" s="280" t="s">
        <v>34</v>
      </c>
      <c r="C40" s="132" t="s">
        <v>107</v>
      </c>
      <c r="D40" s="124" t="s">
        <v>188</v>
      </c>
      <c r="E40" s="125" t="s">
        <v>186</v>
      </c>
      <c r="F40" s="125" t="s">
        <v>186</v>
      </c>
      <c r="G40" s="140" t="s">
        <v>204</v>
      </c>
      <c r="H40" s="127" t="s">
        <v>186</v>
      </c>
      <c r="I40" s="141">
        <v>600</v>
      </c>
      <c r="J40" s="241">
        <f>J41</f>
        <v>10962.1</v>
      </c>
    </row>
    <row r="41" spans="1:10" s="62" customFormat="1" ht="18.75">
      <c r="A41" s="10"/>
      <c r="B41" s="280" t="s">
        <v>35</v>
      </c>
      <c r="C41" s="132" t="s">
        <v>107</v>
      </c>
      <c r="D41" s="124" t="s">
        <v>188</v>
      </c>
      <c r="E41" s="125" t="s">
        <v>186</v>
      </c>
      <c r="F41" s="125" t="s">
        <v>186</v>
      </c>
      <c r="G41" s="140" t="s">
        <v>204</v>
      </c>
      <c r="H41" s="127" t="s">
        <v>186</v>
      </c>
      <c r="I41" s="141" t="s">
        <v>36</v>
      </c>
      <c r="J41" s="241">
        <v>10962.1</v>
      </c>
    </row>
    <row r="42" spans="1:10" s="62" customFormat="1" ht="51">
      <c r="A42" s="10"/>
      <c r="B42" s="328" t="s">
        <v>262</v>
      </c>
      <c r="C42" s="132" t="s">
        <v>107</v>
      </c>
      <c r="D42" s="124" t="s">
        <v>188</v>
      </c>
      <c r="E42" s="125" t="s">
        <v>186</v>
      </c>
      <c r="F42" s="125" t="s">
        <v>186</v>
      </c>
      <c r="G42" s="140" t="s">
        <v>252</v>
      </c>
      <c r="H42" s="127" t="s">
        <v>186</v>
      </c>
      <c r="I42" s="141"/>
      <c r="J42" s="241">
        <f>J43</f>
        <v>766.8</v>
      </c>
    </row>
    <row r="43" spans="1:10" s="62" customFormat="1" ht="25.5">
      <c r="A43" s="10"/>
      <c r="B43" s="280" t="s">
        <v>34</v>
      </c>
      <c r="C43" s="132" t="s">
        <v>107</v>
      </c>
      <c r="D43" s="124" t="s">
        <v>188</v>
      </c>
      <c r="E43" s="125" t="s">
        <v>186</v>
      </c>
      <c r="F43" s="125" t="s">
        <v>186</v>
      </c>
      <c r="G43" s="140" t="s">
        <v>253</v>
      </c>
      <c r="H43" s="127" t="s">
        <v>186</v>
      </c>
      <c r="I43" s="141" t="s">
        <v>202</v>
      </c>
      <c r="J43" s="241">
        <f>J44</f>
        <v>766.8</v>
      </c>
    </row>
    <row r="44" spans="1:10" s="62" customFormat="1" ht="18.75">
      <c r="A44" s="10"/>
      <c r="B44" s="280" t="s">
        <v>35</v>
      </c>
      <c r="C44" s="132" t="s">
        <v>107</v>
      </c>
      <c r="D44" s="124" t="s">
        <v>188</v>
      </c>
      <c r="E44" s="125" t="s">
        <v>186</v>
      </c>
      <c r="F44" s="125" t="s">
        <v>186</v>
      </c>
      <c r="G44" s="140" t="s">
        <v>253</v>
      </c>
      <c r="H44" s="127" t="s">
        <v>186</v>
      </c>
      <c r="I44" s="141" t="s">
        <v>36</v>
      </c>
      <c r="J44" s="241">
        <v>766.8</v>
      </c>
    </row>
    <row r="45" spans="1:10" s="62" customFormat="1" ht="38.25">
      <c r="A45" s="10"/>
      <c r="B45" s="281" t="s">
        <v>228</v>
      </c>
      <c r="C45" s="174" t="s">
        <v>107</v>
      </c>
      <c r="D45" s="150" t="s">
        <v>188</v>
      </c>
      <c r="E45" s="125" t="s">
        <v>186</v>
      </c>
      <c r="F45" s="125" t="s">
        <v>186</v>
      </c>
      <c r="G45" s="140" t="s">
        <v>212</v>
      </c>
      <c r="H45" s="127" t="s">
        <v>186</v>
      </c>
      <c r="I45" s="141"/>
      <c r="J45" s="241">
        <f>J46</f>
        <v>32674</v>
      </c>
    </row>
    <row r="46" spans="1:10" s="62" customFormat="1" ht="25.5">
      <c r="A46" s="10"/>
      <c r="B46" s="280" t="s">
        <v>34</v>
      </c>
      <c r="C46" s="174" t="s">
        <v>107</v>
      </c>
      <c r="D46" s="150" t="s">
        <v>188</v>
      </c>
      <c r="E46" s="125" t="s">
        <v>186</v>
      </c>
      <c r="F46" s="125" t="s">
        <v>186</v>
      </c>
      <c r="G46" s="140" t="s">
        <v>212</v>
      </c>
      <c r="H46" s="127" t="s">
        <v>186</v>
      </c>
      <c r="I46" s="141">
        <v>600</v>
      </c>
      <c r="J46" s="241">
        <f>J47</f>
        <v>32674</v>
      </c>
    </row>
    <row r="47" spans="1:10" s="62" customFormat="1" ht="18.75">
      <c r="A47" s="10"/>
      <c r="B47" s="280" t="s">
        <v>35</v>
      </c>
      <c r="C47" s="174" t="s">
        <v>107</v>
      </c>
      <c r="D47" s="150" t="s">
        <v>188</v>
      </c>
      <c r="E47" s="125" t="s">
        <v>186</v>
      </c>
      <c r="F47" s="125" t="s">
        <v>186</v>
      </c>
      <c r="G47" s="140" t="s">
        <v>212</v>
      </c>
      <c r="H47" s="127" t="s">
        <v>186</v>
      </c>
      <c r="I47" s="141" t="s">
        <v>36</v>
      </c>
      <c r="J47" s="241">
        <v>32674</v>
      </c>
    </row>
    <row r="48" spans="1:10" s="62" customFormat="1" ht="38.25">
      <c r="A48" s="10"/>
      <c r="B48" s="280" t="s">
        <v>355</v>
      </c>
      <c r="C48" s="132" t="s">
        <v>107</v>
      </c>
      <c r="D48" s="124" t="s">
        <v>188</v>
      </c>
      <c r="E48" s="125" t="s">
        <v>186</v>
      </c>
      <c r="F48" s="125" t="s">
        <v>186</v>
      </c>
      <c r="G48" s="140" t="s">
        <v>356</v>
      </c>
      <c r="H48" s="127" t="s">
        <v>186</v>
      </c>
      <c r="I48" s="128"/>
      <c r="J48" s="241">
        <f>J49</f>
        <v>220</v>
      </c>
    </row>
    <row r="49" spans="1:10" s="62" customFormat="1" ht="18.75">
      <c r="A49" s="10"/>
      <c r="B49" s="280" t="s">
        <v>140</v>
      </c>
      <c r="C49" s="132" t="s">
        <v>107</v>
      </c>
      <c r="D49" s="124" t="s">
        <v>188</v>
      </c>
      <c r="E49" s="125" t="s">
        <v>186</v>
      </c>
      <c r="F49" s="125" t="s">
        <v>186</v>
      </c>
      <c r="G49" s="140" t="s">
        <v>356</v>
      </c>
      <c r="H49" s="127" t="s">
        <v>186</v>
      </c>
      <c r="I49" s="128" t="s">
        <v>154</v>
      </c>
      <c r="J49" s="241">
        <f>J50</f>
        <v>220</v>
      </c>
    </row>
    <row r="50" spans="1:10" s="62" customFormat="1" ht="18.75">
      <c r="A50" s="10"/>
      <c r="B50" s="281" t="s">
        <v>101</v>
      </c>
      <c r="C50" s="132" t="s">
        <v>107</v>
      </c>
      <c r="D50" s="124" t="s">
        <v>188</v>
      </c>
      <c r="E50" s="125" t="s">
        <v>186</v>
      </c>
      <c r="F50" s="125" t="s">
        <v>186</v>
      </c>
      <c r="G50" s="140" t="s">
        <v>356</v>
      </c>
      <c r="H50" s="127" t="s">
        <v>186</v>
      </c>
      <c r="I50" s="128" t="s">
        <v>105</v>
      </c>
      <c r="J50" s="241">
        <v>220</v>
      </c>
    </row>
    <row r="51" spans="1:10" s="62" customFormat="1" ht="18.75">
      <c r="A51" s="10"/>
      <c r="B51" s="280" t="s">
        <v>357</v>
      </c>
      <c r="C51" s="132" t="s">
        <v>107</v>
      </c>
      <c r="D51" s="124" t="s">
        <v>188</v>
      </c>
      <c r="E51" s="125" t="s">
        <v>186</v>
      </c>
      <c r="F51" s="125" t="s">
        <v>186</v>
      </c>
      <c r="G51" s="140" t="s">
        <v>358</v>
      </c>
      <c r="H51" s="127" t="s">
        <v>186</v>
      </c>
      <c r="I51" s="128"/>
      <c r="J51" s="241">
        <f>J52</f>
        <v>250</v>
      </c>
    </row>
    <row r="52" spans="1:10" s="62" customFormat="1" ht="25.5">
      <c r="A52" s="10"/>
      <c r="B52" s="280" t="s">
        <v>34</v>
      </c>
      <c r="C52" s="132" t="s">
        <v>107</v>
      </c>
      <c r="D52" s="124" t="s">
        <v>188</v>
      </c>
      <c r="E52" s="125" t="s">
        <v>186</v>
      </c>
      <c r="F52" s="125" t="s">
        <v>186</v>
      </c>
      <c r="G52" s="140" t="s">
        <v>358</v>
      </c>
      <c r="H52" s="127" t="s">
        <v>186</v>
      </c>
      <c r="I52" s="128">
        <v>600</v>
      </c>
      <c r="J52" s="241">
        <f>J53</f>
        <v>250</v>
      </c>
    </row>
    <row r="53" spans="1:10" s="62" customFormat="1" ht="18.75">
      <c r="A53" s="10"/>
      <c r="B53" s="280" t="s">
        <v>35</v>
      </c>
      <c r="C53" s="132" t="s">
        <v>107</v>
      </c>
      <c r="D53" s="124" t="s">
        <v>188</v>
      </c>
      <c r="E53" s="125" t="s">
        <v>186</v>
      </c>
      <c r="F53" s="125" t="s">
        <v>186</v>
      </c>
      <c r="G53" s="140" t="s">
        <v>358</v>
      </c>
      <c r="H53" s="127" t="s">
        <v>186</v>
      </c>
      <c r="I53" s="128" t="s">
        <v>36</v>
      </c>
      <c r="J53" s="241">
        <v>250</v>
      </c>
    </row>
    <row r="54" spans="1:10" s="62" customFormat="1" ht="38.25">
      <c r="A54" s="10"/>
      <c r="B54" s="255" t="s">
        <v>339</v>
      </c>
      <c r="C54" s="174" t="s">
        <v>107</v>
      </c>
      <c r="D54" s="150" t="s">
        <v>188</v>
      </c>
      <c r="E54" s="125" t="s">
        <v>186</v>
      </c>
      <c r="F54" s="125" t="s">
        <v>186</v>
      </c>
      <c r="G54" s="140" t="s">
        <v>348</v>
      </c>
      <c r="H54" s="127" t="s">
        <v>186</v>
      </c>
      <c r="I54" s="128"/>
      <c r="J54" s="241">
        <f>J55</f>
        <v>350</v>
      </c>
    </row>
    <row r="55" spans="1:10" s="62" customFormat="1" ht="25.5">
      <c r="A55" s="10"/>
      <c r="B55" s="129" t="s">
        <v>34</v>
      </c>
      <c r="C55" s="174" t="s">
        <v>107</v>
      </c>
      <c r="D55" s="150" t="s">
        <v>188</v>
      </c>
      <c r="E55" s="125" t="s">
        <v>186</v>
      </c>
      <c r="F55" s="125" t="s">
        <v>186</v>
      </c>
      <c r="G55" s="140" t="s">
        <v>348</v>
      </c>
      <c r="H55" s="127" t="s">
        <v>186</v>
      </c>
      <c r="I55" s="128">
        <v>600</v>
      </c>
      <c r="J55" s="241">
        <f>J56</f>
        <v>350</v>
      </c>
    </row>
    <row r="56" spans="1:10" s="62" customFormat="1" ht="18.75">
      <c r="A56" s="10"/>
      <c r="B56" s="129" t="s">
        <v>35</v>
      </c>
      <c r="C56" s="174" t="s">
        <v>107</v>
      </c>
      <c r="D56" s="150" t="s">
        <v>188</v>
      </c>
      <c r="E56" s="125" t="s">
        <v>186</v>
      </c>
      <c r="F56" s="125" t="s">
        <v>186</v>
      </c>
      <c r="G56" s="140" t="s">
        <v>348</v>
      </c>
      <c r="H56" s="127" t="s">
        <v>186</v>
      </c>
      <c r="I56" s="128" t="s">
        <v>36</v>
      </c>
      <c r="J56" s="241">
        <v>350</v>
      </c>
    </row>
    <row r="57" spans="1:10" s="62" customFormat="1" ht="38.25">
      <c r="A57" s="10"/>
      <c r="B57" s="380" t="s">
        <v>330</v>
      </c>
      <c r="C57" s="174" t="s">
        <v>107</v>
      </c>
      <c r="D57" s="150" t="s">
        <v>188</v>
      </c>
      <c r="E57" s="125" t="s">
        <v>186</v>
      </c>
      <c r="F57" s="125" t="s">
        <v>186</v>
      </c>
      <c r="G57" s="140" t="s">
        <v>349</v>
      </c>
      <c r="H57" s="127" t="s">
        <v>186</v>
      </c>
      <c r="I57" s="128"/>
      <c r="J57" s="241">
        <f>J58</f>
        <v>467.5</v>
      </c>
    </row>
    <row r="58" spans="1:10" s="62" customFormat="1" ht="25.5">
      <c r="A58" s="10"/>
      <c r="B58" s="280" t="s">
        <v>34</v>
      </c>
      <c r="C58" s="174" t="s">
        <v>107</v>
      </c>
      <c r="D58" s="150" t="s">
        <v>188</v>
      </c>
      <c r="E58" s="125" t="s">
        <v>186</v>
      </c>
      <c r="F58" s="125" t="s">
        <v>186</v>
      </c>
      <c r="G58" s="140" t="s">
        <v>349</v>
      </c>
      <c r="H58" s="127" t="s">
        <v>186</v>
      </c>
      <c r="I58" s="128">
        <v>600</v>
      </c>
      <c r="J58" s="241">
        <f>J59</f>
        <v>467.5</v>
      </c>
    </row>
    <row r="59" spans="1:10" s="62" customFormat="1" ht="18.75">
      <c r="A59" s="10"/>
      <c r="B59" s="280" t="s">
        <v>35</v>
      </c>
      <c r="C59" s="174" t="s">
        <v>107</v>
      </c>
      <c r="D59" s="150" t="s">
        <v>188</v>
      </c>
      <c r="E59" s="125" t="s">
        <v>186</v>
      </c>
      <c r="F59" s="125" t="s">
        <v>186</v>
      </c>
      <c r="G59" s="140" t="s">
        <v>349</v>
      </c>
      <c r="H59" s="127" t="s">
        <v>186</v>
      </c>
      <c r="I59" s="128" t="s">
        <v>36</v>
      </c>
      <c r="J59" s="241">
        <v>467.5</v>
      </c>
    </row>
    <row r="60" spans="1:10" s="62" customFormat="1" ht="25.5">
      <c r="A60" s="10"/>
      <c r="B60" s="280" t="s">
        <v>360</v>
      </c>
      <c r="C60" s="139" t="s">
        <v>107</v>
      </c>
      <c r="D60" s="35" t="s">
        <v>188</v>
      </c>
      <c r="E60" s="125" t="s">
        <v>186</v>
      </c>
      <c r="F60" s="125" t="s">
        <v>186</v>
      </c>
      <c r="G60" s="128" t="s">
        <v>359</v>
      </c>
      <c r="H60" s="127" t="s">
        <v>186</v>
      </c>
      <c r="I60" s="141"/>
      <c r="J60" s="241">
        <f>J61</f>
        <v>200</v>
      </c>
    </row>
    <row r="61" spans="1:10" s="62" customFormat="1" ht="25.5">
      <c r="A61" s="10"/>
      <c r="B61" s="280" t="s">
        <v>34</v>
      </c>
      <c r="C61" s="139" t="s">
        <v>107</v>
      </c>
      <c r="D61" s="35" t="s">
        <v>188</v>
      </c>
      <c r="E61" s="125" t="s">
        <v>186</v>
      </c>
      <c r="F61" s="125" t="s">
        <v>186</v>
      </c>
      <c r="G61" s="128" t="s">
        <v>359</v>
      </c>
      <c r="H61" s="127" t="s">
        <v>186</v>
      </c>
      <c r="I61" s="141" t="s">
        <v>202</v>
      </c>
      <c r="J61" s="241">
        <f>J62</f>
        <v>200</v>
      </c>
    </row>
    <row r="62" spans="1:10" s="62" customFormat="1" ht="18.75">
      <c r="A62" s="10"/>
      <c r="B62" s="280" t="s">
        <v>35</v>
      </c>
      <c r="C62" s="139" t="s">
        <v>107</v>
      </c>
      <c r="D62" s="35" t="s">
        <v>188</v>
      </c>
      <c r="E62" s="125" t="s">
        <v>186</v>
      </c>
      <c r="F62" s="125" t="s">
        <v>186</v>
      </c>
      <c r="G62" s="128" t="s">
        <v>359</v>
      </c>
      <c r="H62" s="127" t="s">
        <v>186</v>
      </c>
      <c r="I62" s="141" t="s">
        <v>36</v>
      </c>
      <c r="J62" s="241">
        <v>200</v>
      </c>
    </row>
    <row r="63" spans="1:10" s="62" customFormat="1" ht="6.75" customHeight="1">
      <c r="A63" s="10"/>
      <c r="B63" s="280"/>
      <c r="C63" s="174"/>
      <c r="D63" s="150"/>
      <c r="E63" s="125"/>
      <c r="F63" s="125"/>
      <c r="G63" s="140"/>
      <c r="H63" s="127"/>
      <c r="I63" s="141"/>
      <c r="J63" s="241"/>
    </row>
    <row r="64" spans="1:10" s="63" customFormat="1" ht="25.5">
      <c r="A64" s="10"/>
      <c r="B64" s="321" t="s">
        <v>18</v>
      </c>
      <c r="C64" s="235" t="s">
        <v>107</v>
      </c>
      <c r="D64" s="236" t="s">
        <v>184</v>
      </c>
      <c r="E64" s="178" t="s">
        <v>186</v>
      </c>
      <c r="F64" s="178" t="s">
        <v>186</v>
      </c>
      <c r="G64" s="236" t="s">
        <v>187</v>
      </c>
      <c r="H64" s="242" t="s">
        <v>186</v>
      </c>
      <c r="I64" s="151"/>
      <c r="J64" s="238">
        <f>J65+J70</f>
        <v>480</v>
      </c>
    </row>
    <row r="65" spans="1:10" s="55" customFormat="1" ht="18.75">
      <c r="A65" s="10"/>
      <c r="B65" s="280" t="s">
        <v>22</v>
      </c>
      <c r="C65" s="151" t="s">
        <v>107</v>
      </c>
      <c r="D65" s="175" t="s">
        <v>184</v>
      </c>
      <c r="E65" s="35" t="s">
        <v>186</v>
      </c>
      <c r="F65" s="35" t="s">
        <v>186</v>
      </c>
      <c r="G65" s="175" t="s">
        <v>25</v>
      </c>
      <c r="H65" s="127" t="s">
        <v>186</v>
      </c>
      <c r="I65" s="151"/>
      <c r="J65" s="134">
        <f>J66</f>
        <v>230</v>
      </c>
    </row>
    <row r="66" spans="1:10" s="55" customFormat="1" ht="25.5">
      <c r="A66" s="10"/>
      <c r="B66" s="280" t="s">
        <v>84</v>
      </c>
      <c r="C66" s="139" t="s">
        <v>107</v>
      </c>
      <c r="D66" s="35" t="s">
        <v>184</v>
      </c>
      <c r="E66" s="35" t="s">
        <v>186</v>
      </c>
      <c r="F66" s="35" t="s">
        <v>186</v>
      </c>
      <c r="G66" s="175" t="s">
        <v>25</v>
      </c>
      <c r="H66" s="127" t="s">
        <v>186</v>
      </c>
      <c r="I66" s="139" t="s">
        <v>85</v>
      </c>
      <c r="J66" s="134">
        <f>J67</f>
        <v>230</v>
      </c>
    </row>
    <row r="67" spans="1:10" s="55" customFormat="1" ht="25.5">
      <c r="A67" s="10"/>
      <c r="B67" s="280" t="s">
        <v>86</v>
      </c>
      <c r="C67" s="139" t="s">
        <v>107</v>
      </c>
      <c r="D67" s="35" t="s">
        <v>184</v>
      </c>
      <c r="E67" s="35" t="s">
        <v>186</v>
      </c>
      <c r="F67" s="35" t="s">
        <v>186</v>
      </c>
      <c r="G67" s="175" t="s">
        <v>25</v>
      </c>
      <c r="H67" s="127" t="s">
        <v>186</v>
      </c>
      <c r="I67" s="139" t="s">
        <v>87</v>
      </c>
      <c r="J67" s="134">
        <v>230</v>
      </c>
    </row>
    <row r="68" spans="1:10" s="55" customFormat="1" ht="14.25" customHeight="1" hidden="1">
      <c r="A68" s="10"/>
      <c r="B68" s="374" t="s">
        <v>208</v>
      </c>
      <c r="C68" s="139" t="s">
        <v>107</v>
      </c>
      <c r="D68" s="35" t="s">
        <v>184</v>
      </c>
      <c r="E68" s="35" t="s">
        <v>186</v>
      </c>
      <c r="F68" s="35" t="s">
        <v>186</v>
      </c>
      <c r="G68" s="175" t="s">
        <v>25</v>
      </c>
      <c r="H68" s="127" t="s">
        <v>186</v>
      </c>
      <c r="I68" s="139" t="s">
        <v>89</v>
      </c>
      <c r="J68" s="134" t="e">
        <f>J69</f>
        <v>#REF!</v>
      </c>
    </row>
    <row r="69" spans="1:10" s="55" customFormat="1" ht="18.75" hidden="1">
      <c r="A69" s="10"/>
      <c r="B69" s="280" t="s">
        <v>209</v>
      </c>
      <c r="C69" s="139" t="s">
        <v>107</v>
      </c>
      <c r="D69" s="35" t="s">
        <v>184</v>
      </c>
      <c r="E69" s="35" t="s">
        <v>186</v>
      </c>
      <c r="F69" s="35" t="s">
        <v>186</v>
      </c>
      <c r="G69" s="175" t="s">
        <v>25</v>
      </c>
      <c r="H69" s="127" t="s">
        <v>186</v>
      </c>
      <c r="I69" s="139" t="s">
        <v>207</v>
      </c>
      <c r="J69" s="134" t="e">
        <f>#REF!+#REF!</f>
        <v>#REF!</v>
      </c>
    </row>
    <row r="70" spans="1:10" s="55" customFormat="1" ht="18.75">
      <c r="A70" s="10"/>
      <c r="B70" s="280" t="s">
        <v>353</v>
      </c>
      <c r="C70" s="139" t="s">
        <v>107</v>
      </c>
      <c r="D70" s="35" t="s">
        <v>184</v>
      </c>
      <c r="E70" s="125" t="s">
        <v>186</v>
      </c>
      <c r="F70" s="125" t="s">
        <v>186</v>
      </c>
      <c r="G70" s="128" t="s">
        <v>354</v>
      </c>
      <c r="H70" s="127" t="s">
        <v>186</v>
      </c>
      <c r="I70" s="141"/>
      <c r="J70" s="134">
        <f>J71</f>
        <v>250</v>
      </c>
    </row>
    <row r="71" spans="1:10" s="55" customFormat="1" ht="25.5">
      <c r="A71" s="10"/>
      <c r="B71" s="280" t="s">
        <v>84</v>
      </c>
      <c r="C71" s="139" t="s">
        <v>107</v>
      </c>
      <c r="D71" s="35" t="s">
        <v>184</v>
      </c>
      <c r="E71" s="125" t="s">
        <v>186</v>
      </c>
      <c r="F71" s="125" t="s">
        <v>186</v>
      </c>
      <c r="G71" s="128" t="s">
        <v>354</v>
      </c>
      <c r="H71" s="127" t="s">
        <v>186</v>
      </c>
      <c r="I71" s="141" t="s">
        <v>85</v>
      </c>
      <c r="J71" s="134">
        <f>J72</f>
        <v>250</v>
      </c>
    </row>
    <row r="72" spans="1:10" s="55" customFormat="1" ht="25.5">
      <c r="A72" s="10"/>
      <c r="B72" s="280" t="s">
        <v>86</v>
      </c>
      <c r="C72" s="139" t="s">
        <v>107</v>
      </c>
      <c r="D72" s="35" t="s">
        <v>184</v>
      </c>
      <c r="E72" s="125" t="s">
        <v>186</v>
      </c>
      <c r="F72" s="125" t="s">
        <v>186</v>
      </c>
      <c r="G72" s="128" t="s">
        <v>354</v>
      </c>
      <c r="H72" s="127" t="s">
        <v>186</v>
      </c>
      <c r="I72" s="141" t="s">
        <v>87</v>
      </c>
      <c r="J72" s="134">
        <v>250</v>
      </c>
    </row>
    <row r="73" spans="1:10" s="55" customFormat="1" ht="6.75" customHeight="1">
      <c r="A73" s="10"/>
      <c r="B73" s="290"/>
      <c r="C73" s="245"/>
      <c r="D73" s="246"/>
      <c r="E73" s="246"/>
      <c r="F73" s="246"/>
      <c r="G73" s="246"/>
      <c r="H73" s="247"/>
      <c r="I73" s="245"/>
      <c r="J73" s="248"/>
    </row>
    <row r="74" spans="1:10" s="63" customFormat="1" ht="84.75" customHeight="1">
      <c r="A74" s="10"/>
      <c r="B74" s="249" t="s">
        <v>258</v>
      </c>
      <c r="C74" s="250" t="s">
        <v>114</v>
      </c>
      <c r="D74" s="251" t="s">
        <v>186</v>
      </c>
      <c r="E74" s="251" t="s">
        <v>186</v>
      </c>
      <c r="F74" s="251" t="s">
        <v>186</v>
      </c>
      <c r="G74" s="251" t="s">
        <v>187</v>
      </c>
      <c r="H74" s="252" t="s">
        <v>186</v>
      </c>
      <c r="I74" s="292"/>
      <c r="J74" s="253">
        <f>J84</f>
        <v>8500</v>
      </c>
    </row>
    <row r="75" spans="1:10" s="55" customFormat="1" ht="39.75" customHeight="1" hidden="1">
      <c r="A75" s="10"/>
      <c r="B75" s="239" t="s">
        <v>78</v>
      </c>
      <c r="C75" s="139" t="s">
        <v>114</v>
      </c>
      <c r="D75" s="35" t="s">
        <v>186</v>
      </c>
      <c r="E75" s="125" t="s">
        <v>186</v>
      </c>
      <c r="F75" s="125" t="s">
        <v>186</v>
      </c>
      <c r="G75" s="35" t="s">
        <v>29</v>
      </c>
      <c r="H75" s="127" t="s">
        <v>186</v>
      </c>
      <c r="I75" s="139"/>
      <c r="J75" s="241" t="e">
        <f>J76</f>
        <v>#REF!</v>
      </c>
    </row>
    <row r="76" spans="1:10" s="55" customFormat="1" ht="40.5" customHeight="1" hidden="1">
      <c r="A76" s="10"/>
      <c r="B76" s="129" t="s">
        <v>84</v>
      </c>
      <c r="C76" s="139" t="s">
        <v>114</v>
      </c>
      <c r="D76" s="35" t="s">
        <v>186</v>
      </c>
      <c r="E76" s="125" t="s">
        <v>186</v>
      </c>
      <c r="F76" s="125" t="s">
        <v>186</v>
      </c>
      <c r="G76" s="35" t="s">
        <v>29</v>
      </c>
      <c r="H76" s="127" t="s">
        <v>186</v>
      </c>
      <c r="I76" s="139">
        <v>200</v>
      </c>
      <c r="J76" s="241" t="e">
        <f>J77</f>
        <v>#REF!</v>
      </c>
    </row>
    <row r="77" spans="1:10" s="55" customFormat="1" ht="26.25" customHeight="1" hidden="1">
      <c r="A77" s="10"/>
      <c r="B77" s="129" t="s">
        <v>86</v>
      </c>
      <c r="C77" s="139" t="s">
        <v>114</v>
      </c>
      <c r="D77" s="35" t="s">
        <v>186</v>
      </c>
      <c r="E77" s="125" t="s">
        <v>186</v>
      </c>
      <c r="F77" s="125" t="s">
        <v>186</v>
      </c>
      <c r="G77" s="35" t="s">
        <v>29</v>
      </c>
      <c r="H77" s="127" t="s">
        <v>186</v>
      </c>
      <c r="I77" s="139">
        <v>240</v>
      </c>
      <c r="J77" s="241" t="e">
        <f>#REF!+#REF!</f>
        <v>#REF!</v>
      </c>
    </row>
    <row r="78" spans="1:10" s="62" customFormat="1" ht="26.25" customHeight="1" hidden="1">
      <c r="A78" s="10"/>
      <c r="B78" s="239" t="s">
        <v>259</v>
      </c>
      <c r="C78" s="179" t="s">
        <v>114</v>
      </c>
      <c r="D78" s="124" t="s">
        <v>186</v>
      </c>
      <c r="E78" s="125" t="s">
        <v>186</v>
      </c>
      <c r="F78" s="125" t="s">
        <v>186</v>
      </c>
      <c r="G78" s="140" t="s">
        <v>260</v>
      </c>
      <c r="H78" s="176" t="s">
        <v>186</v>
      </c>
      <c r="I78" s="143"/>
      <c r="J78" s="241" t="e">
        <f>J79</f>
        <v>#REF!</v>
      </c>
    </row>
    <row r="79" spans="1:10" s="62" customFormat="1" ht="26.25" customHeight="1" hidden="1">
      <c r="A79" s="10"/>
      <c r="B79" s="129" t="s">
        <v>84</v>
      </c>
      <c r="C79" s="179" t="s">
        <v>114</v>
      </c>
      <c r="D79" s="124" t="s">
        <v>186</v>
      </c>
      <c r="E79" s="125" t="s">
        <v>186</v>
      </c>
      <c r="F79" s="125" t="s">
        <v>186</v>
      </c>
      <c r="G79" s="140" t="s">
        <v>260</v>
      </c>
      <c r="H79" s="176" t="s">
        <v>186</v>
      </c>
      <c r="I79" s="143" t="s">
        <v>85</v>
      </c>
      <c r="J79" s="241" t="e">
        <f>J80</f>
        <v>#REF!</v>
      </c>
    </row>
    <row r="80" spans="1:10" s="62" customFormat="1" ht="26.25" customHeight="1" hidden="1">
      <c r="A80" s="10"/>
      <c r="B80" s="129" t="s">
        <v>86</v>
      </c>
      <c r="C80" s="179" t="s">
        <v>114</v>
      </c>
      <c r="D80" s="124" t="s">
        <v>186</v>
      </c>
      <c r="E80" s="125" t="s">
        <v>186</v>
      </c>
      <c r="F80" s="125" t="s">
        <v>186</v>
      </c>
      <c r="G80" s="140" t="s">
        <v>260</v>
      </c>
      <c r="H80" s="176" t="s">
        <v>186</v>
      </c>
      <c r="I80" s="143" t="s">
        <v>87</v>
      </c>
      <c r="J80" s="241" t="e">
        <f>#REF!+#REF!</f>
        <v>#REF!</v>
      </c>
    </row>
    <row r="81" spans="1:10" s="62" customFormat="1" ht="31.5" customHeight="1" hidden="1">
      <c r="A81" s="10"/>
      <c r="B81" s="254" t="s">
        <v>233</v>
      </c>
      <c r="C81" s="179" t="s">
        <v>114</v>
      </c>
      <c r="D81" s="124" t="s">
        <v>186</v>
      </c>
      <c r="E81" s="125" t="s">
        <v>186</v>
      </c>
      <c r="F81" s="125" t="s">
        <v>186</v>
      </c>
      <c r="G81" s="140" t="s">
        <v>232</v>
      </c>
      <c r="H81" s="127" t="s">
        <v>186</v>
      </c>
      <c r="I81" s="143"/>
      <c r="J81" s="241" t="e">
        <f>J82</f>
        <v>#REF!</v>
      </c>
    </row>
    <row r="82" spans="1:10" s="62" customFormat="1" ht="30" customHeight="1" hidden="1">
      <c r="A82" s="10"/>
      <c r="B82" s="129" t="s">
        <v>84</v>
      </c>
      <c r="C82" s="179" t="s">
        <v>114</v>
      </c>
      <c r="D82" s="124" t="s">
        <v>186</v>
      </c>
      <c r="E82" s="125" t="s">
        <v>186</v>
      </c>
      <c r="F82" s="125" t="s">
        <v>186</v>
      </c>
      <c r="G82" s="140" t="s">
        <v>232</v>
      </c>
      <c r="H82" s="176" t="s">
        <v>186</v>
      </c>
      <c r="I82" s="143" t="s">
        <v>85</v>
      </c>
      <c r="J82" s="241" t="e">
        <f>J83</f>
        <v>#REF!</v>
      </c>
    </row>
    <row r="83" spans="1:10" s="62" customFormat="1" ht="30.75" customHeight="1" hidden="1">
      <c r="A83" s="10"/>
      <c r="B83" s="129" t="s">
        <v>86</v>
      </c>
      <c r="C83" s="179" t="s">
        <v>114</v>
      </c>
      <c r="D83" s="124" t="s">
        <v>186</v>
      </c>
      <c r="E83" s="125" t="s">
        <v>186</v>
      </c>
      <c r="F83" s="125" t="s">
        <v>186</v>
      </c>
      <c r="G83" s="140" t="s">
        <v>232</v>
      </c>
      <c r="H83" s="176" t="s">
        <v>186</v>
      </c>
      <c r="I83" s="143" t="s">
        <v>87</v>
      </c>
      <c r="J83" s="241" t="e">
        <f>#REF!+#REF!</f>
        <v>#REF!</v>
      </c>
    </row>
    <row r="84" spans="1:10" s="62" customFormat="1" ht="45" customHeight="1">
      <c r="A84" s="10"/>
      <c r="B84" s="255" t="s">
        <v>274</v>
      </c>
      <c r="C84" s="179" t="s">
        <v>114</v>
      </c>
      <c r="D84" s="124" t="s">
        <v>188</v>
      </c>
      <c r="E84" s="125" t="s">
        <v>186</v>
      </c>
      <c r="F84" s="125" t="s">
        <v>186</v>
      </c>
      <c r="G84" s="140" t="s">
        <v>187</v>
      </c>
      <c r="H84" s="176" t="s">
        <v>186</v>
      </c>
      <c r="I84" s="143"/>
      <c r="J84" s="241">
        <f>J88+J91+J85</f>
        <v>8500</v>
      </c>
    </row>
    <row r="85" spans="1:10" s="55" customFormat="1" ht="33" customHeight="1">
      <c r="A85" s="10"/>
      <c r="B85" s="239" t="s">
        <v>78</v>
      </c>
      <c r="C85" s="139" t="s">
        <v>114</v>
      </c>
      <c r="D85" s="35" t="s">
        <v>188</v>
      </c>
      <c r="E85" s="125" t="s">
        <v>186</v>
      </c>
      <c r="F85" s="125" t="s">
        <v>186</v>
      </c>
      <c r="G85" s="35" t="s">
        <v>29</v>
      </c>
      <c r="H85" s="127" t="s">
        <v>186</v>
      </c>
      <c r="I85" s="139"/>
      <c r="J85" s="241">
        <f>J86</f>
        <v>900</v>
      </c>
    </row>
    <row r="86" spans="1:10" s="55" customFormat="1" ht="34.5" customHeight="1">
      <c r="A86" s="10"/>
      <c r="B86" s="129" t="s">
        <v>84</v>
      </c>
      <c r="C86" s="139" t="s">
        <v>114</v>
      </c>
      <c r="D86" s="35" t="s">
        <v>188</v>
      </c>
      <c r="E86" s="125" t="s">
        <v>186</v>
      </c>
      <c r="F86" s="125" t="s">
        <v>186</v>
      </c>
      <c r="G86" s="35" t="s">
        <v>29</v>
      </c>
      <c r="H86" s="127" t="s">
        <v>186</v>
      </c>
      <c r="I86" s="139">
        <v>200</v>
      </c>
      <c r="J86" s="241">
        <f>J87</f>
        <v>900</v>
      </c>
    </row>
    <row r="87" spans="1:10" s="55" customFormat="1" ht="33" customHeight="1">
      <c r="A87" s="10"/>
      <c r="B87" s="129" t="s">
        <v>86</v>
      </c>
      <c r="C87" s="139" t="s">
        <v>114</v>
      </c>
      <c r="D87" s="35" t="s">
        <v>188</v>
      </c>
      <c r="E87" s="125" t="s">
        <v>186</v>
      </c>
      <c r="F87" s="125" t="s">
        <v>186</v>
      </c>
      <c r="G87" s="35" t="s">
        <v>29</v>
      </c>
      <c r="H87" s="127" t="s">
        <v>186</v>
      </c>
      <c r="I87" s="139">
        <v>240</v>
      </c>
      <c r="J87" s="241">
        <v>900</v>
      </c>
    </row>
    <row r="88" spans="1:10" s="62" customFormat="1" ht="17.25" customHeight="1">
      <c r="A88" s="10"/>
      <c r="B88" s="239" t="s">
        <v>259</v>
      </c>
      <c r="C88" s="179" t="s">
        <v>114</v>
      </c>
      <c r="D88" s="124" t="s">
        <v>188</v>
      </c>
      <c r="E88" s="125" t="s">
        <v>186</v>
      </c>
      <c r="F88" s="125" t="s">
        <v>186</v>
      </c>
      <c r="G88" s="140" t="s">
        <v>260</v>
      </c>
      <c r="H88" s="176" t="s">
        <v>186</v>
      </c>
      <c r="I88" s="143"/>
      <c r="J88" s="241">
        <f>J89</f>
        <v>2500</v>
      </c>
    </row>
    <row r="89" spans="1:10" s="62" customFormat="1" ht="30.75" customHeight="1">
      <c r="A89" s="10"/>
      <c r="B89" s="129" t="s">
        <v>84</v>
      </c>
      <c r="C89" s="179" t="s">
        <v>114</v>
      </c>
      <c r="D89" s="124" t="s">
        <v>188</v>
      </c>
      <c r="E89" s="125" t="s">
        <v>186</v>
      </c>
      <c r="F89" s="125" t="s">
        <v>186</v>
      </c>
      <c r="G89" s="140" t="s">
        <v>260</v>
      </c>
      <c r="H89" s="176" t="s">
        <v>186</v>
      </c>
      <c r="I89" s="143" t="s">
        <v>85</v>
      </c>
      <c r="J89" s="241">
        <f>J90</f>
        <v>2500</v>
      </c>
    </row>
    <row r="90" spans="1:10" s="62" customFormat="1" ht="30.75" customHeight="1">
      <c r="A90" s="10"/>
      <c r="B90" s="129" t="s">
        <v>86</v>
      </c>
      <c r="C90" s="179" t="s">
        <v>114</v>
      </c>
      <c r="D90" s="124" t="s">
        <v>188</v>
      </c>
      <c r="E90" s="125" t="s">
        <v>186</v>
      </c>
      <c r="F90" s="125" t="s">
        <v>186</v>
      </c>
      <c r="G90" s="140" t="s">
        <v>260</v>
      </c>
      <c r="H90" s="176" t="s">
        <v>186</v>
      </c>
      <c r="I90" s="143" t="s">
        <v>87</v>
      </c>
      <c r="J90" s="241">
        <v>2500</v>
      </c>
    </row>
    <row r="91" spans="1:10" s="62" customFormat="1" ht="30.75" customHeight="1">
      <c r="A91" s="10"/>
      <c r="B91" s="254" t="s">
        <v>233</v>
      </c>
      <c r="C91" s="179" t="s">
        <v>114</v>
      </c>
      <c r="D91" s="124" t="s">
        <v>188</v>
      </c>
      <c r="E91" s="125" t="s">
        <v>186</v>
      </c>
      <c r="F91" s="125" t="s">
        <v>186</v>
      </c>
      <c r="G91" s="140" t="s">
        <v>232</v>
      </c>
      <c r="H91" s="127" t="s">
        <v>186</v>
      </c>
      <c r="I91" s="143"/>
      <c r="J91" s="241">
        <f>J92</f>
        <v>5100</v>
      </c>
    </row>
    <row r="92" spans="1:10" s="62" customFormat="1" ht="30.75" customHeight="1">
      <c r="A92" s="10"/>
      <c r="B92" s="129" t="s">
        <v>84</v>
      </c>
      <c r="C92" s="179" t="s">
        <v>114</v>
      </c>
      <c r="D92" s="124" t="s">
        <v>188</v>
      </c>
      <c r="E92" s="125" t="s">
        <v>186</v>
      </c>
      <c r="F92" s="125" t="s">
        <v>186</v>
      </c>
      <c r="G92" s="140" t="s">
        <v>232</v>
      </c>
      <c r="H92" s="176" t="s">
        <v>186</v>
      </c>
      <c r="I92" s="143" t="s">
        <v>85</v>
      </c>
      <c r="J92" s="241">
        <f>J93</f>
        <v>5100</v>
      </c>
    </row>
    <row r="93" spans="1:10" s="62" customFormat="1" ht="30.75" customHeight="1">
      <c r="A93" s="10"/>
      <c r="B93" s="129" t="s">
        <v>86</v>
      </c>
      <c r="C93" s="179" t="s">
        <v>114</v>
      </c>
      <c r="D93" s="124" t="s">
        <v>188</v>
      </c>
      <c r="E93" s="125" t="s">
        <v>186</v>
      </c>
      <c r="F93" s="125" t="s">
        <v>186</v>
      </c>
      <c r="G93" s="140" t="s">
        <v>232</v>
      </c>
      <c r="H93" s="176" t="s">
        <v>186</v>
      </c>
      <c r="I93" s="143" t="s">
        <v>87</v>
      </c>
      <c r="J93" s="241">
        <v>5100</v>
      </c>
    </row>
    <row r="94" spans="1:10" s="55" customFormat="1" ht="6.75" customHeight="1">
      <c r="A94" s="10"/>
      <c r="B94" s="244"/>
      <c r="C94" s="245"/>
      <c r="D94" s="246"/>
      <c r="E94" s="246"/>
      <c r="F94" s="246"/>
      <c r="G94" s="246"/>
      <c r="H94" s="247"/>
      <c r="I94" s="245"/>
      <c r="J94" s="248"/>
    </row>
    <row r="95" spans="1:10" s="63" customFormat="1" ht="78.75">
      <c r="A95" s="10"/>
      <c r="B95" s="256" t="s">
        <v>257</v>
      </c>
      <c r="C95" s="257" t="s">
        <v>110</v>
      </c>
      <c r="D95" s="258" t="s">
        <v>186</v>
      </c>
      <c r="E95" s="259" t="s">
        <v>186</v>
      </c>
      <c r="F95" s="259" t="s">
        <v>186</v>
      </c>
      <c r="G95" s="258" t="s">
        <v>187</v>
      </c>
      <c r="H95" s="252" t="s">
        <v>186</v>
      </c>
      <c r="I95" s="260"/>
      <c r="J95" s="238">
        <f>J104+J101+J96</f>
        <v>2870.3</v>
      </c>
    </row>
    <row r="96" spans="1:10" s="62" customFormat="1" ht="25.5">
      <c r="A96" s="10"/>
      <c r="B96" s="199" t="s">
        <v>299</v>
      </c>
      <c r="C96" s="171" t="s">
        <v>110</v>
      </c>
      <c r="D96" s="147" t="s">
        <v>186</v>
      </c>
      <c r="E96" s="125" t="s">
        <v>186</v>
      </c>
      <c r="F96" s="125" t="s">
        <v>186</v>
      </c>
      <c r="G96" s="147" t="s">
        <v>298</v>
      </c>
      <c r="H96" s="127" t="s">
        <v>186</v>
      </c>
      <c r="I96" s="141"/>
      <c r="J96" s="134">
        <f>J97+J99</f>
        <v>65</v>
      </c>
    </row>
    <row r="97" spans="1:10" s="62" customFormat="1" ht="51">
      <c r="A97" s="10"/>
      <c r="B97" s="129" t="s">
        <v>104</v>
      </c>
      <c r="C97" s="171" t="s">
        <v>110</v>
      </c>
      <c r="D97" s="147" t="s">
        <v>186</v>
      </c>
      <c r="E97" s="125" t="s">
        <v>186</v>
      </c>
      <c r="F97" s="125" t="s">
        <v>186</v>
      </c>
      <c r="G97" s="147" t="s">
        <v>298</v>
      </c>
      <c r="H97" s="127" t="s">
        <v>186</v>
      </c>
      <c r="I97" s="141" t="s">
        <v>92</v>
      </c>
      <c r="J97" s="134">
        <f>J98</f>
        <v>25</v>
      </c>
    </row>
    <row r="98" spans="1:10" s="62" customFormat="1" ht="25.5">
      <c r="A98" s="10"/>
      <c r="B98" s="129" t="s">
        <v>93</v>
      </c>
      <c r="C98" s="171" t="s">
        <v>110</v>
      </c>
      <c r="D98" s="147" t="s">
        <v>186</v>
      </c>
      <c r="E98" s="125" t="s">
        <v>186</v>
      </c>
      <c r="F98" s="125" t="s">
        <v>186</v>
      </c>
      <c r="G98" s="147" t="s">
        <v>298</v>
      </c>
      <c r="H98" s="127" t="s">
        <v>186</v>
      </c>
      <c r="I98" s="141" t="s">
        <v>240</v>
      </c>
      <c r="J98" s="134">
        <v>25</v>
      </c>
    </row>
    <row r="99" spans="1:10" s="62" customFormat="1" ht="25.5">
      <c r="A99" s="10"/>
      <c r="B99" s="129" t="s">
        <v>84</v>
      </c>
      <c r="C99" s="171" t="s">
        <v>110</v>
      </c>
      <c r="D99" s="147" t="s">
        <v>186</v>
      </c>
      <c r="E99" s="125" t="s">
        <v>186</v>
      </c>
      <c r="F99" s="125" t="s">
        <v>186</v>
      </c>
      <c r="G99" s="147" t="s">
        <v>298</v>
      </c>
      <c r="H99" s="127" t="s">
        <v>186</v>
      </c>
      <c r="I99" s="141" t="s">
        <v>85</v>
      </c>
      <c r="J99" s="134">
        <f>J100</f>
        <v>40</v>
      </c>
    </row>
    <row r="100" spans="1:10" s="62" customFormat="1" ht="25.5">
      <c r="A100" s="10"/>
      <c r="B100" s="129" t="s">
        <v>86</v>
      </c>
      <c r="C100" s="171" t="s">
        <v>110</v>
      </c>
      <c r="D100" s="147" t="s">
        <v>186</v>
      </c>
      <c r="E100" s="125" t="s">
        <v>186</v>
      </c>
      <c r="F100" s="125" t="s">
        <v>186</v>
      </c>
      <c r="G100" s="147" t="s">
        <v>298</v>
      </c>
      <c r="H100" s="127" t="s">
        <v>186</v>
      </c>
      <c r="I100" s="141" t="s">
        <v>87</v>
      </c>
      <c r="J100" s="134">
        <v>40</v>
      </c>
    </row>
    <row r="101" spans="1:10" s="62" customFormat="1" ht="33" customHeight="1">
      <c r="A101" s="10"/>
      <c r="B101" s="239" t="s">
        <v>295</v>
      </c>
      <c r="C101" s="122" t="s">
        <v>110</v>
      </c>
      <c r="D101" s="133" t="s">
        <v>186</v>
      </c>
      <c r="E101" s="125" t="s">
        <v>186</v>
      </c>
      <c r="F101" s="125" t="s">
        <v>186</v>
      </c>
      <c r="G101" s="125" t="s">
        <v>251</v>
      </c>
      <c r="H101" s="176" t="s">
        <v>186</v>
      </c>
      <c r="I101" s="143"/>
      <c r="J101" s="134">
        <f>J102</f>
        <v>30</v>
      </c>
    </row>
    <row r="102" spans="1:10" s="62" customFormat="1" ht="31.5" customHeight="1">
      <c r="A102" s="10"/>
      <c r="B102" s="129" t="s">
        <v>34</v>
      </c>
      <c r="C102" s="122" t="s">
        <v>110</v>
      </c>
      <c r="D102" s="133" t="s">
        <v>186</v>
      </c>
      <c r="E102" s="125" t="s">
        <v>186</v>
      </c>
      <c r="F102" s="125" t="s">
        <v>186</v>
      </c>
      <c r="G102" s="125" t="s">
        <v>251</v>
      </c>
      <c r="H102" s="176" t="s">
        <v>186</v>
      </c>
      <c r="I102" s="143" t="s">
        <v>202</v>
      </c>
      <c r="J102" s="134">
        <f>J103</f>
        <v>30</v>
      </c>
    </row>
    <row r="103" spans="1:10" s="62" customFormat="1" ht="42.75" customHeight="1">
      <c r="A103" s="10"/>
      <c r="B103" s="394" t="s">
        <v>322</v>
      </c>
      <c r="C103" s="122" t="s">
        <v>110</v>
      </c>
      <c r="D103" s="133" t="s">
        <v>186</v>
      </c>
      <c r="E103" s="125" t="s">
        <v>186</v>
      </c>
      <c r="F103" s="125" t="s">
        <v>186</v>
      </c>
      <c r="G103" s="125" t="s">
        <v>251</v>
      </c>
      <c r="H103" s="176" t="s">
        <v>186</v>
      </c>
      <c r="I103" s="143" t="s">
        <v>214</v>
      </c>
      <c r="J103" s="134">
        <v>30</v>
      </c>
    </row>
    <row r="104" spans="1:10" s="55" customFormat="1" ht="25.5">
      <c r="A104" s="10"/>
      <c r="B104" s="255" t="s">
        <v>216</v>
      </c>
      <c r="C104" s="171" t="s">
        <v>110</v>
      </c>
      <c r="D104" s="147" t="s">
        <v>186</v>
      </c>
      <c r="E104" s="125" t="s">
        <v>186</v>
      </c>
      <c r="F104" s="125" t="s">
        <v>186</v>
      </c>
      <c r="G104" s="147" t="s">
        <v>235</v>
      </c>
      <c r="H104" s="127" t="s">
        <v>186</v>
      </c>
      <c r="I104" s="148"/>
      <c r="J104" s="241">
        <f>J105</f>
        <v>2775.3</v>
      </c>
    </row>
    <row r="105" spans="1:10" s="62" customFormat="1" ht="18.75">
      <c r="A105" s="10"/>
      <c r="B105" s="129" t="s">
        <v>140</v>
      </c>
      <c r="C105" s="179" t="s">
        <v>110</v>
      </c>
      <c r="D105" s="124" t="s">
        <v>186</v>
      </c>
      <c r="E105" s="125" t="s">
        <v>186</v>
      </c>
      <c r="F105" s="125" t="s">
        <v>186</v>
      </c>
      <c r="G105" s="147" t="s">
        <v>235</v>
      </c>
      <c r="H105" s="127" t="s">
        <v>186</v>
      </c>
      <c r="I105" s="141" t="s">
        <v>154</v>
      </c>
      <c r="J105" s="241">
        <f>J106</f>
        <v>2775.3</v>
      </c>
    </row>
    <row r="106" spans="1:10" s="62" customFormat="1" ht="18.75">
      <c r="A106" s="10"/>
      <c r="B106" s="129" t="s">
        <v>101</v>
      </c>
      <c r="C106" s="179" t="s">
        <v>110</v>
      </c>
      <c r="D106" s="124" t="s">
        <v>186</v>
      </c>
      <c r="E106" s="125" t="s">
        <v>186</v>
      </c>
      <c r="F106" s="125" t="s">
        <v>186</v>
      </c>
      <c r="G106" s="147" t="s">
        <v>235</v>
      </c>
      <c r="H106" s="127" t="s">
        <v>186</v>
      </c>
      <c r="I106" s="160" t="s">
        <v>105</v>
      </c>
      <c r="J106" s="241">
        <v>2775.3</v>
      </c>
    </row>
    <row r="107" spans="1:10" s="62" customFormat="1" ht="12" customHeight="1">
      <c r="A107" s="10"/>
      <c r="B107" s="261"/>
      <c r="C107" s="262"/>
      <c r="D107" s="263"/>
      <c r="E107" s="263"/>
      <c r="F107" s="263"/>
      <c r="G107" s="264"/>
      <c r="H107" s="265"/>
      <c r="I107" s="298"/>
      <c r="J107" s="266"/>
    </row>
    <row r="108" spans="1:10" s="63" customFormat="1" ht="78.75">
      <c r="A108" s="10"/>
      <c r="B108" s="256" t="s">
        <v>17</v>
      </c>
      <c r="C108" s="235" t="s">
        <v>109</v>
      </c>
      <c r="D108" s="236" t="s">
        <v>186</v>
      </c>
      <c r="E108" s="178" t="s">
        <v>186</v>
      </c>
      <c r="F108" s="178" t="s">
        <v>186</v>
      </c>
      <c r="G108" s="236" t="s">
        <v>187</v>
      </c>
      <c r="H108" s="242" t="s">
        <v>186</v>
      </c>
      <c r="I108" s="151"/>
      <c r="J108" s="238">
        <f>J109+J112</f>
        <v>14620</v>
      </c>
    </row>
    <row r="109" spans="1:10" s="62" customFormat="1" ht="25.5">
      <c r="A109" s="64"/>
      <c r="B109" s="131" t="s">
        <v>245</v>
      </c>
      <c r="C109" s="132" t="s">
        <v>109</v>
      </c>
      <c r="D109" s="133" t="s">
        <v>186</v>
      </c>
      <c r="E109" s="125" t="s">
        <v>186</v>
      </c>
      <c r="F109" s="125" t="s">
        <v>186</v>
      </c>
      <c r="G109" s="125" t="s">
        <v>244</v>
      </c>
      <c r="H109" s="127" t="s">
        <v>186</v>
      </c>
      <c r="I109" s="139"/>
      <c r="J109" s="134">
        <f>J110</f>
        <v>14275</v>
      </c>
    </row>
    <row r="110" spans="1:10" s="62" customFormat="1" ht="25.5">
      <c r="A110" s="65"/>
      <c r="B110" s="239" t="s">
        <v>264</v>
      </c>
      <c r="C110" s="132" t="s">
        <v>109</v>
      </c>
      <c r="D110" s="125" t="s">
        <v>186</v>
      </c>
      <c r="E110" s="125" t="s">
        <v>186</v>
      </c>
      <c r="F110" s="125" t="s">
        <v>186</v>
      </c>
      <c r="G110" s="125" t="s">
        <v>244</v>
      </c>
      <c r="H110" s="127" t="s">
        <v>186</v>
      </c>
      <c r="I110" s="139" t="s">
        <v>221</v>
      </c>
      <c r="J110" s="134">
        <f>J111</f>
        <v>14275</v>
      </c>
    </row>
    <row r="111" spans="1:10" ht="18.75" customHeight="1">
      <c r="A111" s="65"/>
      <c r="B111" s="199" t="s">
        <v>223</v>
      </c>
      <c r="C111" s="132" t="s">
        <v>109</v>
      </c>
      <c r="D111" s="124" t="s">
        <v>186</v>
      </c>
      <c r="E111" s="125" t="s">
        <v>186</v>
      </c>
      <c r="F111" s="125" t="s">
        <v>186</v>
      </c>
      <c r="G111" s="125" t="s">
        <v>244</v>
      </c>
      <c r="H111" s="127" t="s">
        <v>186</v>
      </c>
      <c r="I111" s="139" t="s">
        <v>222</v>
      </c>
      <c r="J111" s="134">
        <f>9125+5150</f>
        <v>14275</v>
      </c>
    </row>
    <row r="112" spans="1:10" ht="30" customHeight="1">
      <c r="A112" s="65"/>
      <c r="B112" s="129" t="s">
        <v>135</v>
      </c>
      <c r="C112" s="132" t="s">
        <v>109</v>
      </c>
      <c r="D112" s="133" t="s">
        <v>186</v>
      </c>
      <c r="E112" s="125" t="s">
        <v>186</v>
      </c>
      <c r="F112" s="125" t="s">
        <v>186</v>
      </c>
      <c r="G112" s="125" t="s">
        <v>192</v>
      </c>
      <c r="H112" s="127" t="s">
        <v>186</v>
      </c>
      <c r="I112" s="35"/>
      <c r="J112" s="134">
        <f>J113</f>
        <v>345</v>
      </c>
    </row>
    <row r="113" spans="1:10" ht="30" customHeight="1">
      <c r="A113" s="65"/>
      <c r="B113" s="129" t="s">
        <v>84</v>
      </c>
      <c r="C113" s="132" t="s">
        <v>109</v>
      </c>
      <c r="D113" s="133" t="s">
        <v>186</v>
      </c>
      <c r="E113" s="125" t="s">
        <v>186</v>
      </c>
      <c r="F113" s="125" t="s">
        <v>186</v>
      </c>
      <c r="G113" s="125" t="s">
        <v>192</v>
      </c>
      <c r="H113" s="127" t="s">
        <v>186</v>
      </c>
      <c r="I113" s="35" t="s">
        <v>85</v>
      </c>
      <c r="J113" s="134">
        <f>J114</f>
        <v>345</v>
      </c>
    </row>
    <row r="114" spans="1:10" ht="30" customHeight="1">
      <c r="A114" s="65"/>
      <c r="B114" s="129" t="s">
        <v>86</v>
      </c>
      <c r="C114" s="132" t="s">
        <v>109</v>
      </c>
      <c r="D114" s="133" t="s">
        <v>186</v>
      </c>
      <c r="E114" s="125" t="s">
        <v>186</v>
      </c>
      <c r="F114" s="125" t="s">
        <v>186</v>
      </c>
      <c r="G114" s="125" t="s">
        <v>192</v>
      </c>
      <c r="H114" s="127" t="s">
        <v>186</v>
      </c>
      <c r="I114" s="35" t="s">
        <v>87</v>
      </c>
      <c r="J114" s="134">
        <v>345</v>
      </c>
    </row>
    <row r="115" spans="1:10" ht="9.75" customHeight="1">
      <c r="A115" s="65"/>
      <c r="B115" s="267"/>
      <c r="C115" s="268"/>
      <c r="D115" s="269"/>
      <c r="E115" s="208"/>
      <c r="F115" s="208"/>
      <c r="G115" s="208"/>
      <c r="H115" s="183"/>
      <c r="I115" s="285"/>
      <c r="J115" s="270"/>
    </row>
    <row r="116" spans="1:10" s="61" customFormat="1" ht="63">
      <c r="A116" s="5"/>
      <c r="B116" s="271" t="s">
        <v>23</v>
      </c>
      <c r="C116" s="257" t="s">
        <v>111</v>
      </c>
      <c r="D116" s="258" t="s">
        <v>186</v>
      </c>
      <c r="E116" s="259" t="s">
        <v>186</v>
      </c>
      <c r="F116" s="259" t="s">
        <v>186</v>
      </c>
      <c r="G116" s="258" t="s">
        <v>187</v>
      </c>
      <c r="H116" s="252" t="s">
        <v>186</v>
      </c>
      <c r="I116" s="272"/>
      <c r="J116" s="273">
        <f>J120+J123+J117</f>
        <v>9220.8</v>
      </c>
    </row>
    <row r="117" spans="1:10" s="61" customFormat="1" ht="25.5">
      <c r="A117" s="5"/>
      <c r="B117" s="131" t="s">
        <v>245</v>
      </c>
      <c r="C117" s="132" t="s">
        <v>111</v>
      </c>
      <c r="D117" s="125" t="s">
        <v>186</v>
      </c>
      <c r="E117" s="125" t="s">
        <v>186</v>
      </c>
      <c r="F117" s="125" t="s">
        <v>186</v>
      </c>
      <c r="G117" s="126">
        <v>8006</v>
      </c>
      <c r="H117" s="127" t="s">
        <v>186</v>
      </c>
      <c r="I117" s="139"/>
      <c r="J117" s="134">
        <f>J118</f>
        <v>6932.3</v>
      </c>
    </row>
    <row r="118" spans="1:10" s="61" customFormat="1" ht="25.5">
      <c r="A118" s="5"/>
      <c r="B118" s="239" t="s">
        <v>264</v>
      </c>
      <c r="C118" s="179" t="s">
        <v>111</v>
      </c>
      <c r="D118" s="124" t="s">
        <v>186</v>
      </c>
      <c r="E118" s="125" t="s">
        <v>186</v>
      </c>
      <c r="F118" s="125" t="s">
        <v>186</v>
      </c>
      <c r="G118" s="126">
        <v>8006</v>
      </c>
      <c r="H118" s="127" t="s">
        <v>186</v>
      </c>
      <c r="I118" s="141" t="s">
        <v>221</v>
      </c>
      <c r="J118" s="134">
        <f>J119</f>
        <v>6932.3</v>
      </c>
    </row>
    <row r="119" spans="1:10" s="61" customFormat="1" ht="12.75">
      <c r="A119" s="5"/>
      <c r="B119" s="281" t="s">
        <v>223</v>
      </c>
      <c r="C119" s="179" t="s">
        <v>111</v>
      </c>
      <c r="D119" s="124" t="s">
        <v>186</v>
      </c>
      <c r="E119" s="125" t="s">
        <v>186</v>
      </c>
      <c r="F119" s="125" t="s">
        <v>186</v>
      </c>
      <c r="G119" s="126">
        <v>8006</v>
      </c>
      <c r="H119" s="127" t="s">
        <v>186</v>
      </c>
      <c r="I119" s="141" t="s">
        <v>222</v>
      </c>
      <c r="J119" s="134">
        <v>6932.3</v>
      </c>
    </row>
    <row r="120" spans="1:10" s="6" customFormat="1" ht="19.5" customHeight="1">
      <c r="A120" s="66"/>
      <c r="B120" s="239" t="s">
        <v>241</v>
      </c>
      <c r="C120" s="132" t="s">
        <v>111</v>
      </c>
      <c r="D120" s="125" t="s">
        <v>186</v>
      </c>
      <c r="E120" s="125" t="s">
        <v>186</v>
      </c>
      <c r="F120" s="125" t="s">
        <v>186</v>
      </c>
      <c r="G120" s="126">
        <v>8018</v>
      </c>
      <c r="H120" s="127" t="s">
        <v>186</v>
      </c>
      <c r="I120" s="139"/>
      <c r="J120" s="134">
        <f>J121</f>
        <v>2238.5</v>
      </c>
    </row>
    <row r="121" spans="1:10" s="6" customFormat="1" ht="25.5">
      <c r="A121" s="5"/>
      <c r="B121" s="129" t="s">
        <v>84</v>
      </c>
      <c r="C121" s="179" t="s">
        <v>111</v>
      </c>
      <c r="D121" s="124" t="s">
        <v>186</v>
      </c>
      <c r="E121" s="125" t="s">
        <v>186</v>
      </c>
      <c r="F121" s="125" t="s">
        <v>186</v>
      </c>
      <c r="G121" s="126">
        <v>8018</v>
      </c>
      <c r="H121" s="127" t="s">
        <v>186</v>
      </c>
      <c r="I121" s="141" t="s">
        <v>85</v>
      </c>
      <c r="J121" s="134">
        <f>J122</f>
        <v>2238.5</v>
      </c>
    </row>
    <row r="122" spans="1:10" s="6" customFormat="1" ht="25.5">
      <c r="A122" s="5"/>
      <c r="B122" s="129" t="s">
        <v>86</v>
      </c>
      <c r="C122" s="179" t="s">
        <v>111</v>
      </c>
      <c r="D122" s="124" t="s">
        <v>186</v>
      </c>
      <c r="E122" s="125" t="s">
        <v>186</v>
      </c>
      <c r="F122" s="125" t="s">
        <v>186</v>
      </c>
      <c r="G122" s="126">
        <v>8018</v>
      </c>
      <c r="H122" s="127" t="s">
        <v>186</v>
      </c>
      <c r="I122" s="141" t="s">
        <v>87</v>
      </c>
      <c r="J122" s="134">
        <v>2238.5</v>
      </c>
    </row>
    <row r="123" spans="1:10" s="6" customFormat="1" ht="12.75">
      <c r="A123" s="5"/>
      <c r="B123" s="239" t="s">
        <v>259</v>
      </c>
      <c r="C123" s="132" t="s">
        <v>111</v>
      </c>
      <c r="D123" s="125" t="s">
        <v>186</v>
      </c>
      <c r="E123" s="125" t="s">
        <v>186</v>
      </c>
      <c r="F123" s="125" t="s">
        <v>186</v>
      </c>
      <c r="G123" s="126">
        <v>8040</v>
      </c>
      <c r="H123" s="127" t="s">
        <v>186</v>
      </c>
      <c r="I123" s="139"/>
      <c r="J123" s="134">
        <f>J124</f>
        <v>50</v>
      </c>
    </row>
    <row r="124" spans="1:10" s="6" customFormat="1" ht="25.5">
      <c r="A124" s="5"/>
      <c r="B124" s="129" t="s">
        <v>84</v>
      </c>
      <c r="C124" s="179" t="s">
        <v>111</v>
      </c>
      <c r="D124" s="124" t="s">
        <v>186</v>
      </c>
      <c r="E124" s="125" t="s">
        <v>186</v>
      </c>
      <c r="F124" s="125" t="s">
        <v>186</v>
      </c>
      <c r="G124" s="126">
        <v>8040</v>
      </c>
      <c r="H124" s="127" t="s">
        <v>186</v>
      </c>
      <c r="I124" s="141" t="s">
        <v>85</v>
      </c>
      <c r="J124" s="134">
        <f>J125</f>
        <v>50</v>
      </c>
    </row>
    <row r="125" spans="1:10" s="6" customFormat="1" ht="25.5">
      <c r="A125" s="5"/>
      <c r="B125" s="129" t="s">
        <v>86</v>
      </c>
      <c r="C125" s="179" t="s">
        <v>111</v>
      </c>
      <c r="D125" s="124" t="s">
        <v>186</v>
      </c>
      <c r="E125" s="125" t="s">
        <v>186</v>
      </c>
      <c r="F125" s="125" t="s">
        <v>186</v>
      </c>
      <c r="G125" s="126">
        <v>8040</v>
      </c>
      <c r="H125" s="127" t="s">
        <v>186</v>
      </c>
      <c r="I125" s="141" t="s">
        <v>87</v>
      </c>
      <c r="J125" s="134">
        <v>50</v>
      </c>
    </row>
    <row r="126" spans="1:10" s="63" customFormat="1" ht="9" customHeight="1">
      <c r="A126" s="64"/>
      <c r="B126" s="129"/>
      <c r="C126" s="181"/>
      <c r="D126" s="182"/>
      <c r="E126" s="158"/>
      <c r="F126" s="158"/>
      <c r="G126" s="274"/>
      <c r="H126" s="183"/>
      <c r="I126" s="160"/>
      <c r="J126" s="275"/>
    </row>
    <row r="127" spans="1:10" s="63" customFormat="1" ht="31.5">
      <c r="A127" s="10"/>
      <c r="B127" s="249" t="s">
        <v>334</v>
      </c>
      <c r="C127" s="257" t="s">
        <v>108</v>
      </c>
      <c r="D127" s="258" t="s">
        <v>186</v>
      </c>
      <c r="E127" s="259" t="s">
        <v>186</v>
      </c>
      <c r="F127" s="259" t="s">
        <v>186</v>
      </c>
      <c r="G127" s="258" t="s">
        <v>187</v>
      </c>
      <c r="H127" s="252" t="s">
        <v>186</v>
      </c>
      <c r="I127" s="260"/>
      <c r="J127" s="273">
        <f>J128</f>
        <v>443.3</v>
      </c>
    </row>
    <row r="128" spans="1:10" s="55" customFormat="1" ht="18.75">
      <c r="A128" s="10"/>
      <c r="B128" s="239" t="s">
        <v>24</v>
      </c>
      <c r="C128" s="132" t="s">
        <v>108</v>
      </c>
      <c r="D128" s="125" t="s">
        <v>186</v>
      </c>
      <c r="E128" s="125" t="s">
        <v>186</v>
      </c>
      <c r="F128" s="125" t="s">
        <v>186</v>
      </c>
      <c r="G128" s="125" t="s">
        <v>27</v>
      </c>
      <c r="H128" s="127" t="s">
        <v>186</v>
      </c>
      <c r="I128" s="139"/>
      <c r="J128" s="134">
        <f>J131+J133+J129+J135</f>
        <v>443.3</v>
      </c>
    </row>
    <row r="129" spans="1:10" s="55" customFormat="1" ht="51">
      <c r="A129" s="10"/>
      <c r="B129" s="129" t="s">
        <v>104</v>
      </c>
      <c r="C129" s="132" t="s">
        <v>108</v>
      </c>
      <c r="D129" s="125" t="s">
        <v>186</v>
      </c>
      <c r="E129" s="125" t="s">
        <v>186</v>
      </c>
      <c r="F129" s="125" t="s">
        <v>186</v>
      </c>
      <c r="G129" s="125" t="s">
        <v>27</v>
      </c>
      <c r="H129" s="127" t="s">
        <v>186</v>
      </c>
      <c r="I129" s="139" t="s">
        <v>92</v>
      </c>
      <c r="J129" s="134">
        <f>J130</f>
        <v>140</v>
      </c>
    </row>
    <row r="130" spans="1:10" s="55" customFormat="1" ht="25.5">
      <c r="A130" s="10"/>
      <c r="B130" s="129" t="s">
        <v>93</v>
      </c>
      <c r="C130" s="132" t="s">
        <v>108</v>
      </c>
      <c r="D130" s="125" t="s">
        <v>186</v>
      </c>
      <c r="E130" s="125" t="s">
        <v>186</v>
      </c>
      <c r="F130" s="125" t="s">
        <v>186</v>
      </c>
      <c r="G130" s="125" t="s">
        <v>27</v>
      </c>
      <c r="H130" s="127" t="s">
        <v>186</v>
      </c>
      <c r="I130" s="139" t="s">
        <v>240</v>
      </c>
      <c r="J130" s="134">
        <v>140</v>
      </c>
    </row>
    <row r="131" spans="1:10" s="55" customFormat="1" ht="25.5">
      <c r="A131" s="10"/>
      <c r="B131" s="129" t="s">
        <v>84</v>
      </c>
      <c r="C131" s="132" t="s">
        <v>108</v>
      </c>
      <c r="D131" s="125" t="s">
        <v>186</v>
      </c>
      <c r="E131" s="125" t="s">
        <v>186</v>
      </c>
      <c r="F131" s="125" t="s">
        <v>186</v>
      </c>
      <c r="G131" s="125" t="s">
        <v>27</v>
      </c>
      <c r="H131" s="127" t="s">
        <v>186</v>
      </c>
      <c r="I131" s="139" t="s">
        <v>85</v>
      </c>
      <c r="J131" s="134">
        <f>J132</f>
        <v>203.3</v>
      </c>
    </row>
    <row r="132" spans="1:10" s="55" customFormat="1" ht="25.5">
      <c r="A132" s="10"/>
      <c r="B132" s="129" t="s">
        <v>86</v>
      </c>
      <c r="C132" s="132" t="s">
        <v>108</v>
      </c>
      <c r="D132" s="125" t="s">
        <v>186</v>
      </c>
      <c r="E132" s="125" t="s">
        <v>186</v>
      </c>
      <c r="F132" s="125" t="s">
        <v>186</v>
      </c>
      <c r="G132" s="125" t="s">
        <v>27</v>
      </c>
      <c r="H132" s="127" t="s">
        <v>186</v>
      </c>
      <c r="I132" s="139" t="s">
        <v>87</v>
      </c>
      <c r="J132" s="134">
        <v>203.3</v>
      </c>
    </row>
    <row r="133" spans="1:10" s="55" customFormat="1" ht="18" customHeight="1">
      <c r="A133" s="10"/>
      <c r="B133" s="243" t="s">
        <v>208</v>
      </c>
      <c r="C133" s="132" t="s">
        <v>108</v>
      </c>
      <c r="D133" s="125" t="s">
        <v>186</v>
      </c>
      <c r="E133" s="125" t="s">
        <v>186</v>
      </c>
      <c r="F133" s="125" t="s">
        <v>186</v>
      </c>
      <c r="G133" s="125" t="s">
        <v>27</v>
      </c>
      <c r="H133" s="127" t="s">
        <v>186</v>
      </c>
      <c r="I133" s="148" t="s">
        <v>89</v>
      </c>
      <c r="J133" s="134">
        <f>J134</f>
        <v>10</v>
      </c>
    </row>
    <row r="134" spans="1:10" s="55" customFormat="1" ht="12" customHeight="1">
      <c r="A134" s="10"/>
      <c r="B134" s="129" t="s">
        <v>209</v>
      </c>
      <c r="C134" s="132" t="s">
        <v>108</v>
      </c>
      <c r="D134" s="125" t="s">
        <v>186</v>
      </c>
      <c r="E134" s="125" t="s">
        <v>186</v>
      </c>
      <c r="F134" s="125" t="s">
        <v>186</v>
      </c>
      <c r="G134" s="125" t="s">
        <v>27</v>
      </c>
      <c r="H134" s="127" t="s">
        <v>186</v>
      </c>
      <c r="I134" s="148" t="s">
        <v>207</v>
      </c>
      <c r="J134" s="134">
        <v>10</v>
      </c>
    </row>
    <row r="135" spans="1:10" s="55" customFormat="1" ht="25.5">
      <c r="A135" s="10"/>
      <c r="B135" s="129" t="s">
        <v>34</v>
      </c>
      <c r="C135" s="132" t="s">
        <v>108</v>
      </c>
      <c r="D135" s="125" t="s">
        <v>186</v>
      </c>
      <c r="E135" s="125" t="s">
        <v>186</v>
      </c>
      <c r="F135" s="125" t="s">
        <v>186</v>
      </c>
      <c r="G135" s="125" t="s">
        <v>27</v>
      </c>
      <c r="H135" s="127" t="s">
        <v>186</v>
      </c>
      <c r="I135" s="139" t="s">
        <v>202</v>
      </c>
      <c r="J135" s="134">
        <f>J136+J137</f>
        <v>90</v>
      </c>
    </row>
    <row r="136" spans="1:10" s="55" customFormat="1" ht="18.75">
      <c r="A136" s="10"/>
      <c r="B136" s="129" t="s">
        <v>35</v>
      </c>
      <c r="C136" s="132" t="s">
        <v>108</v>
      </c>
      <c r="D136" s="125" t="s">
        <v>186</v>
      </c>
      <c r="E136" s="125" t="s">
        <v>186</v>
      </c>
      <c r="F136" s="125" t="s">
        <v>186</v>
      </c>
      <c r="G136" s="125" t="s">
        <v>27</v>
      </c>
      <c r="H136" s="127" t="s">
        <v>186</v>
      </c>
      <c r="I136" s="139" t="s">
        <v>36</v>
      </c>
      <c r="J136" s="134">
        <v>45</v>
      </c>
    </row>
    <row r="137" spans="1:10" s="55" customFormat="1" ht="38.25">
      <c r="A137" s="10"/>
      <c r="B137" s="394" t="s">
        <v>322</v>
      </c>
      <c r="C137" s="132" t="s">
        <v>108</v>
      </c>
      <c r="D137" s="125" t="s">
        <v>186</v>
      </c>
      <c r="E137" s="125" t="s">
        <v>186</v>
      </c>
      <c r="F137" s="125" t="s">
        <v>186</v>
      </c>
      <c r="G137" s="125" t="s">
        <v>27</v>
      </c>
      <c r="H137" s="127" t="s">
        <v>186</v>
      </c>
      <c r="I137" s="139" t="s">
        <v>214</v>
      </c>
      <c r="J137" s="134">
        <v>45</v>
      </c>
    </row>
    <row r="138" spans="1:10" s="55" customFormat="1" ht="9.75" customHeight="1">
      <c r="A138" s="10"/>
      <c r="B138" s="267"/>
      <c r="C138" s="207"/>
      <c r="D138" s="158"/>
      <c r="E138" s="158"/>
      <c r="F138" s="158"/>
      <c r="G138" s="228"/>
      <c r="H138" s="183"/>
      <c r="I138" s="245"/>
      <c r="J138" s="270"/>
    </row>
    <row r="139" spans="1:10" s="63" customFormat="1" ht="47.25">
      <c r="A139" s="10"/>
      <c r="B139" s="334" t="s">
        <v>332</v>
      </c>
      <c r="C139" s="257" t="s">
        <v>112</v>
      </c>
      <c r="D139" s="258" t="s">
        <v>186</v>
      </c>
      <c r="E139" s="259" t="s">
        <v>186</v>
      </c>
      <c r="F139" s="259" t="s">
        <v>186</v>
      </c>
      <c r="G139" s="258" t="s">
        <v>187</v>
      </c>
      <c r="H139" s="252" t="s">
        <v>186</v>
      </c>
      <c r="I139" s="260"/>
      <c r="J139" s="273">
        <f>J147+J140</f>
        <v>304.7</v>
      </c>
    </row>
    <row r="140" spans="1:10" s="63" customFormat="1" ht="25.5">
      <c r="A140" s="10"/>
      <c r="B140" s="395" t="s">
        <v>351</v>
      </c>
      <c r="C140" s="371" t="s">
        <v>112</v>
      </c>
      <c r="D140" s="135" t="s">
        <v>188</v>
      </c>
      <c r="E140" s="300" t="s">
        <v>186</v>
      </c>
      <c r="F140" s="300" t="s">
        <v>186</v>
      </c>
      <c r="G140" s="135" t="s">
        <v>187</v>
      </c>
      <c r="H140" s="242" t="s">
        <v>186</v>
      </c>
      <c r="I140" s="278"/>
      <c r="J140" s="238">
        <f>J141</f>
        <v>14.7</v>
      </c>
    </row>
    <row r="141" spans="1:10" s="63" customFormat="1" ht="18.75">
      <c r="A141" s="10"/>
      <c r="B141" s="199" t="s">
        <v>350</v>
      </c>
      <c r="C141" s="171" t="s">
        <v>112</v>
      </c>
      <c r="D141" s="147" t="s">
        <v>188</v>
      </c>
      <c r="E141" s="125" t="s">
        <v>186</v>
      </c>
      <c r="F141" s="125" t="s">
        <v>186</v>
      </c>
      <c r="G141" s="147" t="s">
        <v>352</v>
      </c>
      <c r="H141" s="127" t="s">
        <v>186</v>
      </c>
      <c r="I141" s="172"/>
      <c r="J141" s="134">
        <f>J142+J144</f>
        <v>14.7</v>
      </c>
    </row>
    <row r="142" spans="1:10" s="63" customFormat="1" ht="25.5">
      <c r="A142" s="10"/>
      <c r="B142" s="199" t="s">
        <v>84</v>
      </c>
      <c r="C142" s="171" t="s">
        <v>112</v>
      </c>
      <c r="D142" s="147" t="s">
        <v>188</v>
      </c>
      <c r="E142" s="125" t="s">
        <v>186</v>
      </c>
      <c r="F142" s="125" t="s">
        <v>186</v>
      </c>
      <c r="G142" s="147" t="s">
        <v>352</v>
      </c>
      <c r="H142" s="127" t="s">
        <v>186</v>
      </c>
      <c r="I142" s="172" t="s">
        <v>85</v>
      </c>
      <c r="J142" s="134">
        <f>J143</f>
        <v>4.7</v>
      </c>
    </row>
    <row r="143" spans="1:10" s="63" customFormat="1" ht="25.5">
      <c r="A143" s="10"/>
      <c r="B143" s="199" t="s">
        <v>86</v>
      </c>
      <c r="C143" s="171" t="s">
        <v>112</v>
      </c>
      <c r="D143" s="147" t="s">
        <v>188</v>
      </c>
      <c r="E143" s="125" t="s">
        <v>186</v>
      </c>
      <c r="F143" s="125" t="s">
        <v>186</v>
      </c>
      <c r="G143" s="147" t="s">
        <v>352</v>
      </c>
      <c r="H143" s="127" t="s">
        <v>186</v>
      </c>
      <c r="I143" s="172" t="s">
        <v>87</v>
      </c>
      <c r="J143" s="134">
        <v>4.7</v>
      </c>
    </row>
    <row r="144" spans="1:10" s="63" customFormat="1" ht="13.5" customHeight="1">
      <c r="A144" s="10"/>
      <c r="B144" s="243" t="s">
        <v>208</v>
      </c>
      <c r="C144" s="171" t="s">
        <v>112</v>
      </c>
      <c r="D144" s="147" t="s">
        <v>188</v>
      </c>
      <c r="E144" s="125" t="s">
        <v>186</v>
      </c>
      <c r="F144" s="125" t="s">
        <v>186</v>
      </c>
      <c r="G144" s="147" t="s">
        <v>352</v>
      </c>
      <c r="H144" s="127" t="s">
        <v>186</v>
      </c>
      <c r="I144" s="172" t="s">
        <v>89</v>
      </c>
      <c r="J144" s="134">
        <f>J145</f>
        <v>10</v>
      </c>
    </row>
    <row r="145" spans="1:10" s="63" customFormat="1" ht="18.75">
      <c r="A145" s="10"/>
      <c r="B145" s="129" t="s">
        <v>209</v>
      </c>
      <c r="C145" s="171" t="s">
        <v>112</v>
      </c>
      <c r="D145" s="147" t="s">
        <v>188</v>
      </c>
      <c r="E145" s="125" t="s">
        <v>186</v>
      </c>
      <c r="F145" s="125" t="s">
        <v>186</v>
      </c>
      <c r="G145" s="147" t="s">
        <v>352</v>
      </c>
      <c r="H145" s="127" t="s">
        <v>186</v>
      </c>
      <c r="I145" s="172" t="s">
        <v>207</v>
      </c>
      <c r="J145" s="134">
        <v>10</v>
      </c>
    </row>
    <row r="146" spans="1:10" ht="6.75" customHeight="1">
      <c r="A146" s="10"/>
      <c r="B146" s="276"/>
      <c r="C146" s="235"/>
      <c r="D146" s="236"/>
      <c r="E146" s="35"/>
      <c r="F146" s="35"/>
      <c r="G146" s="236"/>
      <c r="H146" s="127"/>
      <c r="I146" s="151"/>
      <c r="J146" s="238"/>
    </row>
    <row r="147" spans="1:10" s="61" customFormat="1" ht="25.5">
      <c r="A147" s="11"/>
      <c r="B147" s="277" t="s">
        <v>255</v>
      </c>
      <c r="C147" s="136" t="s">
        <v>112</v>
      </c>
      <c r="D147" s="278" t="s">
        <v>184</v>
      </c>
      <c r="E147" s="178" t="s">
        <v>186</v>
      </c>
      <c r="F147" s="178" t="s">
        <v>186</v>
      </c>
      <c r="G147" s="278" t="s">
        <v>187</v>
      </c>
      <c r="H147" s="242" t="s">
        <v>186</v>
      </c>
      <c r="I147" s="136"/>
      <c r="J147" s="279">
        <f>J148</f>
        <v>290</v>
      </c>
    </row>
    <row r="148" spans="1:10" s="61" customFormat="1" ht="18.75">
      <c r="A148" s="11"/>
      <c r="B148" s="280" t="s">
        <v>24</v>
      </c>
      <c r="C148" s="171" t="s">
        <v>112</v>
      </c>
      <c r="D148" s="147" t="s">
        <v>184</v>
      </c>
      <c r="E148" s="125" t="s">
        <v>186</v>
      </c>
      <c r="F148" s="125" t="s">
        <v>186</v>
      </c>
      <c r="G148" s="147" t="s">
        <v>27</v>
      </c>
      <c r="H148" s="127" t="s">
        <v>186</v>
      </c>
      <c r="I148" s="148"/>
      <c r="J148" s="241">
        <f>J151+J149</f>
        <v>290</v>
      </c>
    </row>
    <row r="149" spans="1:10" s="61" customFormat="1" ht="18.75">
      <c r="A149" s="11"/>
      <c r="B149" s="129" t="s">
        <v>140</v>
      </c>
      <c r="C149" s="148" t="s">
        <v>112</v>
      </c>
      <c r="D149" s="172" t="s">
        <v>184</v>
      </c>
      <c r="E149" s="35" t="s">
        <v>186</v>
      </c>
      <c r="F149" s="35" t="s">
        <v>186</v>
      </c>
      <c r="G149" s="172" t="s">
        <v>27</v>
      </c>
      <c r="H149" s="127" t="s">
        <v>186</v>
      </c>
      <c r="I149" s="148" t="s">
        <v>154</v>
      </c>
      <c r="J149" s="241">
        <f>J150</f>
        <v>38</v>
      </c>
    </row>
    <row r="150" spans="1:10" s="61" customFormat="1" ht="18.75">
      <c r="A150" s="11"/>
      <c r="B150" s="199" t="s">
        <v>101</v>
      </c>
      <c r="C150" s="148" t="s">
        <v>112</v>
      </c>
      <c r="D150" s="172" t="s">
        <v>184</v>
      </c>
      <c r="E150" s="35" t="s">
        <v>186</v>
      </c>
      <c r="F150" s="35" t="s">
        <v>186</v>
      </c>
      <c r="G150" s="172" t="s">
        <v>27</v>
      </c>
      <c r="H150" s="127" t="s">
        <v>186</v>
      </c>
      <c r="I150" s="148" t="s">
        <v>105</v>
      </c>
      <c r="J150" s="241">
        <v>38</v>
      </c>
    </row>
    <row r="151" spans="1:10" s="6" customFormat="1" ht="25.5">
      <c r="A151" s="11"/>
      <c r="B151" s="280" t="s">
        <v>34</v>
      </c>
      <c r="C151" s="171" t="s">
        <v>112</v>
      </c>
      <c r="D151" s="147" t="s">
        <v>184</v>
      </c>
      <c r="E151" s="125" t="s">
        <v>186</v>
      </c>
      <c r="F151" s="125" t="s">
        <v>186</v>
      </c>
      <c r="G151" s="147" t="s">
        <v>27</v>
      </c>
      <c r="H151" s="127" t="s">
        <v>186</v>
      </c>
      <c r="I151" s="141">
        <v>600</v>
      </c>
      <c r="J151" s="241">
        <f>J152</f>
        <v>252</v>
      </c>
    </row>
    <row r="152" spans="1:10" s="6" customFormat="1" ht="18.75">
      <c r="A152" s="11"/>
      <c r="B152" s="282" t="s">
        <v>35</v>
      </c>
      <c r="C152" s="230" t="s">
        <v>112</v>
      </c>
      <c r="D152" s="157" t="s">
        <v>184</v>
      </c>
      <c r="E152" s="158" t="s">
        <v>186</v>
      </c>
      <c r="F152" s="158" t="s">
        <v>186</v>
      </c>
      <c r="G152" s="157" t="s">
        <v>27</v>
      </c>
      <c r="H152" s="183" t="s">
        <v>186</v>
      </c>
      <c r="I152" s="160" t="s">
        <v>36</v>
      </c>
      <c r="J152" s="248">
        <f>145+80+27</f>
        <v>252</v>
      </c>
    </row>
    <row r="153" spans="1:10" s="55" customFormat="1" ht="13.5" customHeight="1">
      <c r="A153" s="10"/>
      <c r="B153" s="199"/>
      <c r="C153" s="148"/>
      <c r="D153" s="172"/>
      <c r="E153" s="172"/>
      <c r="F153" s="172"/>
      <c r="G153" s="172"/>
      <c r="H153" s="330"/>
      <c r="I153" s="148"/>
      <c r="J153" s="241"/>
    </row>
    <row r="154" spans="1:10" s="61" customFormat="1" ht="31.5">
      <c r="A154" s="67"/>
      <c r="B154" s="234" t="s">
        <v>279</v>
      </c>
      <c r="C154" s="284" t="s">
        <v>113</v>
      </c>
      <c r="D154" s="178" t="s">
        <v>186</v>
      </c>
      <c r="E154" s="178" t="s">
        <v>186</v>
      </c>
      <c r="F154" s="178" t="s">
        <v>186</v>
      </c>
      <c r="G154" s="178" t="s">
        <v>187</v>
      </c>
      <c r="H154" s="242" t="s">
        <v>186</v>
      </c>
      <c r="I154" s="284"/>
      <c r="J154" s="238">
        <f>J155</f>
        <v>900</v>
      </c>
    </row>
    <row r="155" spans="1:10" s="63" customFormat="1" ht="12.75">
      <c r="A155" s="68"/>
      <c r="B155" s="239" t="s">
        <v>300</v>
      </c>
      <c r="C155" s="132" t="s">
        <v>113</v>
      </c>
      <c r="D155" s="125" t="s">
        <v>186</v>
      </c>
      <c r="E155" s="125" t="s">
        <v>186</v>
      </c>
      <c r="F155" s="125" t="s">
        <v>186</v>
      </c>
      <c r="G155" s="125" t="s">
        <v>296</v>
      </c>
      <c r="H155" s="127" t="s">
        <v>186</v>
      </c>
      <c r="I155" s="139"/>
      <c r="J155" s="134">
        <f>J156</f>
        <v>900</v>
      </c>
    </row>
    <row r="156" spans="1:10" s="63" customFormat="1" ht="12.75">
      <c r="A156" s="68"/>
      <c r="B156" s="129" t="s">
        <v>88</v>
      </c>
      <c r="C156" s="132" t="s">
        <v>113</v>
      </c>
      <c r="D156" s="125" t="s">
        <v>186</v>
      </c>
      <c r="E156" s="125" t="s">
        <v>186</v>
      </c>
      <c r="F156" s="125" t="s">
        <v>186</v>
      </c>
      <c r="G156" s="125" t="s">
        <v>296</v>
      </c>
      <c r="H156" s="127" t="s">
        <v>186</v>
      </c>
      <c r="I156" s="139" t="s">
        <v>89</v>
      </c>
      <c r="J156" s="134">
        <f>J157</f>
        <v>900</v>
      </c>
    </row>
    <row r="157" spans="1:10" s="63" customFormat="1" ht="25.5">
      <c r="A157" s="68"/>
      <c r="B157" s="129" t="s">
        <v>90</v>
      </c>
      <c r="C157" s="132" t="s">
        <v>113</v>
      </c>
      <c r="D157" s="125" t="s">
        <v>186</v>
      </c>
      <c r="E157" s="125" t="s">
        <v>186</v>
      </c>
      <c r="F157" s="125" t="s">
        <v>186</v>
      </c>
      <c r="G157" s="125" t="s">
        <v>296</v>
      </c>
      <c r="H157" s="127" t="s">
        <v>186</v>
      </c>
      <c r="I157" s="139" t="s">
        <v>91</v>
      </c>
      <c r="J157" s="134">
        <v>900</v>
      </c>
    </row>
    <row r="158" spans="1:10" s="63" customFormat="1" ht="8.25" customHeight="1">
      <c r="A158" s="68"/>
      <c r="B158" s="267"/>
      <c r="C158" s="285"/>
      <c r="D158" s="208"/>
      <c r="E158" s="208"/>
      <c r="F158" s="208"/>
      <c r="G158" s="208"/>
      <c r="H158" s="286"/>
      <c r="I158" s="285"/>
      <c r="J158" s="270"/>
    </row>
    <row r="159" spans="1:10" s="61" customFormat="1" ht="56.25" customHeight="1">
      <c r="A159" s="67"/>
      <c r="B159" s="234" t="s">
        <v>343</v>
      </c>
      <c r="C159" s="287" t="s">
        <v>124</v>
      </c>
      <c r="D159" s="259" t="s">
        <v>186</v>
      </c>
      <c r="E159" s="259" t="s">
        <v>186</v>
      </c>
      <c r="F159" s="259" t="s">
        <v>186</v>
      </c>
      <c r="G159" s="259" t="s">
        <v>187</v>
      </c>
      <c r="H159" s="252" t="s">
        <v>186</v>
      </c>
      <c r="I159" s="284"/>
      <c r="J159" s="273">
        <f>J160</f>
        <v>360</v>
      </c>
    </row>
    <row r="160" spans="1:10" s="63" customFormat="1" ht="16.5" customHeight="1">
      <c r="A160" s="68"/>
      <c r="B160" s="239" t="s">
        <v>344</v>
      </c>
      <c r="C160" s="132" t="s">
        <v>124</v>
      </c>
      <c r="D160" s="125" t="s">
        <v>186</v>
      </c>
      <c r="E160" s="125" t="s">
        <v>186</v>
      </c>
      <c r="F160" s="125" t="s">
        <v>186</v>
      </c>
      <c r="G160" s="125" t="s">
        <v>345</v>
      </c>
      <c r="H160" s="127" t="s">
        <v>186</v>
      </c>
      <c r="I160" s="139"/>
      <c r="J160" s="134">
        <f>J161</f>
        <v>360</v>
      </c>
    </row>
    <row r="161" spans="1:10" s="63" customFormat="1" ht="12.75">
      <c r="A161" s="68"/>
      <c r="B161" s="129" t="s">
        <v>88</v>
      </c>
      <c r="C161" s="132" t="s">
        <v>124</v>
      </c>
      <c r="D161" s="125" t="s">
        <v>186</v>
      </c>
      <c r="E161" s="125" t="s">
        <v>186</v>
      </c>
      <c r="F161" s="125" t="s">
        <v>186</v>
      </c>
      <c r="G161" s="125" t="s">
        <v>345</v>
      </c>
      <c r="H161" s="127" t="s">
        <v>186</v>
      </c>
      <c r="I161" s="139" t="s">
        <v>89</v>
      </c>
      <c r="J161" s="134">
        <f>J162</f>
        <v>360</v>
      </c>
    </row>
    <row r="162" spans="1:10" s="63" customFormat="1" ht="25.5">
      <c r="A162" s="68"/>
      <c r="B162" s="129" t="s">
        <v>90</v>
      </c>
      <c r="C162" s="132" t="s">
        <v>124</v>
      </c>
      <c r="D162" s="125" t="s">
        <v>186</v>
      </c>
      <c r="E162" s="125" t="s">
        <v>186</v>
      </c>
      <c r="F162" s="125" t="s">
        <v>186</v>
      </c>
      <c r="G162" s="125" t="s">
        <v>345</v>
      </c>
      <c r="H162" s="127" t="s">
        <v>186</v>
      </c>
      <c r="I162" s="139" t="s">
        <v>91</v>
      </c>
      <c r="J162" s="134">
        <v>360</v>
      </c>
    </row>
    <row r="163" spans="1:10" s="63" customFormat="1" ht="5.25" customHeight="1">
      <c r="A163" s="68"/>
      <c r="B163" s="267"/>
      <c r="C163" s="207"/>
      <c r="D163" s="158"/>
      <c r="E163" s="158"/>
      <c r="F163" s="158"/>
      <c r="G163" s="158"/>
      <c r="H163" s="183"/>
      <c r="I163" s="285"/>
      <c r="J163" s="270"/>
    </row>
    <row r="164" spans="1:10" s="63" customFormat="1" ht="7.5" customHeight="1">
      <c r="A164" s="68"/>
      <c r="B164" s="280"/>
      <c r="C164" s="139"/>
      <c r="D164" s="35"/>
      <c r="E164" s="35"/>
      <c r="F164" s="35"/>
      <c r="G164" s="35"/>
      <c r="H164" s="288"/>
      <c r="I164" s="139"/>
      <c r="J164" s="134"/>
    </row>
    <row r="165" spans="1:10" s="61" customFormat="1" ht="47.25">
      <c r="A165" s="67"/>
      <c r="B165" s="289" t="s">
        <v>278</v>
      </c>
      <c r="C165" s="284" t="s">
        <v>126</v>
      </c>
      <c r="D165" s="178" t="s">
        <v>186</v>
      </c>
      <c r="E165" s="178" t="s">
        <v>186</v>
      </c>
      <c r="F165" s="178" t="s">
        <v>186</v>
      </c>
      <c r="G165" s="178" t="s">
        <v>187</v>
      </c>
      <c r="H165" s="242" t="s">
        <v>186</v>
      </c>
      <c r="I165" s="284"/>
      <c r="J165" s="238">
        <f>J166</f>
        <v>1030</v>
      </c>
    </row>
    <row r="166" spans="1:10" ht="12.75">
      <c r="A166" s="69"/>
      <c r="B166" s="280" t="s">
        <v>189</v>
      </c>
      <c r="C166" s="139" t="s">
        <v>126</v>
      </c>
      <c r="D166" s="35" t="s">
        <v>186</v>
      </c>
      <c r="E166" s="35" t="s">
        <v>186</v>
      </c>
      <c r="F166" s="35" t="s">
        <v>186</v>
      </c>
      <c r="G166" s="35" t="s">
        <v>190</v>
      </c>
      <c r="H166" s="127" t="s">
        <v>186</v>
      </c>
      <c r="I166" s="139"/>
      <c r="J166" s="134">
        <f>J167</f>
        <v>1030</v>
      </c>
    </row>
    <row r="167" spans="1:10" s="62" customFormat="1" ht="12.75">
      <c r="A167" s="69"/>
      <c r="B167" s="280" t="s">
        <v>94</v>
      </c>
      <c r="C167" s="303" t="s">
        <v>126</v>
      </c>
      <c r="D167" s="142" t="s">
        <v>186</v>
      </c>
      <c r="E167" s="35" t="s">
        <v>186</v>
      </c>
      <c r="F167" s="35" t="s">
        <v>186</v>
      </c>
      <c r="G167" s="128" t="s">
        <v>190</v>
      </c>
      <c r="H167" s="127" t="s">
        <v>186</v>
      </c>
      <c r="I167" s="141" t="s">
        <v>95</v>
      </c>
      <c r="J167" s="134">
        <f>J168</f>
        <v>1030</v>
      </c>
    </row>
    <row r="168" spans="1:10" s="62" customFormat="1" ht="38.25">
      <c r="A168" s="70"/>
      <c r="B168" s="280" t="s">
        <v>237</v>
      </c>
      <c r="C168" s="303" t="s">
        <v>126</v>
      </c>
      <c r="D168" s="142" t="s">
        <v>186</v>
      </c>
      <c r="E168" s="35" t="s">
        <v>186</v>
      </c>
      <c r="F168" s="35" t="s">
        <v>186</v>
      </c>
      <c r="G168" s="128" t="s">
        <v>190</v>
      </c>
      <c r="H168" s="127" t="s">
        <v>186</v>
      </c>
      <c r="I168" s="141" t="s">
        <v>191</v>
      </c>
      <c r="J168" s="134">
        <v>1030</v>
      </c>
    </row>
    <row r="169" spans="1:10" s="62" customFormat="1" ht="12.75">
      <c r="A169" s="70"/>
      <c r="B169" s="291"/>
      <c r="C169" s="292"/>
      <c r="D169" s="293"/>
      <c r="E169" s="293"/>
      <c r="F169" s="293"/>
      <c r="G169" s="293"/>
      <c r="H169" s="294"/>
      <c r="I169" s="292"/>
      <c r="J169" s="295"/>
    </row>
    <row r="170" spans="1:10" s="63" customFormat="1" ht="68.25" customHeight="1">
      <c r="A170" s="70"/>
      <c r="B170" s="276" t="s">
        <v>338</v>
      </c>
      <c r="C170" s="235" t="s">
        <v>134</v>
      </c>
      <c r="D170" s="236" t="s">
        <v>186</v>
      </c>
      <c r="E170" s="178" t="s">
        <v>186</v>
      </c>
      <c r="F170" s="178" t="s">
        <v>186</v>
      </c>
      <c r="G170" s="236" t="s">
        <v>187</v>
      </c>
      <c r="H170" s="242" t="s">
        <v>186</v>
      </c>
      <c r="I170" s="151"/>
      <c r="J170" s="238">
        <f>J174+J171+J177+J180+J183</f>
        <v>31735.9</v>
      </c>
    </row>
    <row r="171" spans="1:10" s="63" customFormat="1" ht="81" customHeight="1">
      <c r="A171" s="68"/>
      <c r="B171" s="255" t="s">
        <v>309</v>
      </c>
      <c r="C171" s="174" t="s">
        <v>134</v>
      </c>
      <c r="D171" s="150" t="s">
        <v>186</v>
      </c>
      <c r="E171" s="125" t="s">
        <v>186</v>
      </c>
      <c r="F171" s="125" t="s">
        <v>186</v>
      </c>
      <c r="G171" s="150" t="s">
        <v>220</v>
      </c>
      <c r="H171" s="127" t="s">
        <v>308</v>
      </c>
      <c r="I171" s="151"/>
      <c r="J171" s="134">
        <f>J172</f>
        <v>4687.3</v>
      </c>
    </row>
    <row r="172" spans="1:10" s="63" customFormat="1" ht="24.75" customHeight="1">
      <c r="A172" s="68"/>
      <c r="B172" s="280" t="s">
        <v>84</v>
      </c>
      <c r="C172" s="174" t="s">
        <v>134</v>
      </c>
      <c r="D172" s="150" t="s">
        <v>186</v>
      </c>
      <c r="E172" s="125" t="s">
        <v>186</v>
      </c>
      <c r="F172" s="125" t="s">
        <v>186</v>
      </c>
      <c r="G172" s="150" t="s">
        <v>220</v>
      </c>
      <c r="H172" s="127" t="s">
        <v>308</v>
      </c>
      <c r="I172" s="148" t="s">
        <v>85</v>
      </c>
      <c r="J172" s="134">
        <f>J173</f>
        <v>4687.3</v>
      </c>
    </row>
    <row r="173" spans="1:10" s="63" customFormat="1" ht="29.25" customHeight="1">
      <c r="A173" s="68"/>
      <c r="B173" s="280" t="s">
        <v>86</v>
      </c>
      <c r="C173" s="174" t="s">
        <v>134</v>
      </c>
      <c r="D173" s="150" t="s">
        <v>186</v>
      </c>
      <c r="E173" s="125" t="s">
        <v>186</v>
      </c>
      <c r="F173" s="125" t="s">
        <v>186</v>
      </c>
      <c r="G173" s="150" t="s">
        <v>220</v>
      </c>
      <c r="H173" s="127" t="s">
        <v>308</v>
      </c>
      <c r="I173" s="148" t="s">
        <v>87</v>
      </c>
      <c r="J173" s="134">
        <v>4687.3</v>
      </c>
    </row>
    <row r="174" spans="1:10" s="63" customFormat="1" ht="51" customHeight="1">
      <c r="A174" s="68"/>
      <c r="B174" s="280" t="s">
        <v>193</v>
      </c>
      <c r="C174" s="139" t="s">
        <v>134</v>
      </c>
      <c r="D174" s="35" t="s">
        <v>186</v>
      </c>
      <c r="E174" s="35" t="s">
        <v>186</v>
      </c>
      <c r="F174" s="35" t="s">
        <v>186</v>
      </c>
      <c r="G174" s="35" t="s">
        <v>194</v>
      </c>
      <c r="H174" s="127" t="s">
        <v>186</v>
      </c>
      <c r="I174" s="139"/>
      <c r="J174" s="134">
        <f>J175</f>
        <v>1791.9</v>
      </c>
    </row>
    <row r="175" spans="1:10" s="63" customFormat="1" ht="25.5">
      <c r="A175" s="68"/>
      <c r="B175" s="280" t="s">
        <v>84</v>
      </c>
      <c r="C175" s="139" t="s">
        <v>134</v>
      </c>
      <c r="D175" s="35" t="s">
        <v>186</v>
      </c>
      <c r="E175" s="35" t="s">
        <v>186</v>
      </c>
      <c r="F175" s="35" t="s">
        <v>186</v>
      </c>
      <c r="G175" s="35" t="s">
        <v>194</v>
      </c>
      <c r="H175" s="127" t="s">
        <v>186</v>
      </c>
      <c r="I175" s="139" t="s">
        <v>85</v>
      </c>
      <c r="J175" s="134">
        <f>J176</f>
        <v>1791.9</v>
      </c>
    </row>
    <row r="176" spans="1:10" s="63" customFormat="1" ht="25.5">
      <c r="A176" s="68"/>
      <c r="B176" s="280" t="s">
        <v>86</v>
      </c>
      <c r="C176" s="139" t="s">
        <v>134</v>
      </c>
      <c r="D176" s="35" t="s">
        <v>186</v>
      </c>
      <c r="E176" s="35" t="s">
        <v>186</v>
      </c>
      <c r="F176" s="35" t="s">
        <v>186</v>
      </c>
      <c r="G176" s="35" t="s">
        <v>194</v>
      </c>
      <c r="H176" s="127" t="s">
        <v>186</v>
      </c>
      <c r="I176" s="139" t="s">
        <v>87</v>
      </c>
      <c r="J176" s="134">
        <v>1791.9</v>
      </c>
    </row>
    <row r="177" spans="1:10" ht="63.75">
      <c r="A177" s="68"/>
      <c r="B177" s="296" t="s">
        <v>267</v>
      </c>
      <c r="C177" s="171" t="s">
        <v>134</v>
      </c>
      <c r="D177" s="147" t="s">
        <v>186</v>
      </c>
      <c r="E177" s="125" t="s">
        <v>186</v>
      </c>
      <c r="F177" s="125" t="s">
        <v>186</v>
      </c>
      <c r="G177" s="147" t="s">
        <v>268</v>
      </c>
      <c r="H177" s="127" t="s">
        <v>308</v>
      </c>
      <c r="I177" s="148"/>
      <c r="J177" s="241">
        <f>J178</f>
        <v>7328.7</v>
      </c>
    </row>
    <row r="178" spans="1:10" ht="12.75">
      <c r="A178" s="69"/>
      <c r="B178" s="281" t="s">
        <v>140</v>
      </c>
      <c r="C178" s="171" t="s">
        <v>134</v>
      </c>
      <c r="D178" s="147" t="s">
        <v>186</v>
      </c>
      <c r="E178" s="125" t="s">
        <v>186</v>
      </c>
      <c r="F178" s="125" t="s">
        <v>186</v>
      </c>
      <c r="G178" s="147" t="s">
        <v>268</v>
      </c>
      <c r="H178" s="127" t="s">
        <v>308</v>
      </c>
      <c r="I178" s="148" t="s">
        <v>154</v>
      </c>
      <c r="J178" s="241">
        <f>J179</f>
        <v>7328.7</v>
      </c>
    </row>
    <row r="179" spans="1:10" ht="12.75">
      <c r="A179" s="69"/>
      <c r="B179" s="199" t="s">
        <v>155</v>
      </c>
      <c r="C179" s="171" t="s">
        <v>134</v>
      </c>
      <c r="D179" s="147" t="s">
        <v>186</v>
      </c>
      <c r="E179" s="125" t="s">
        <v>186</v>
      </c>
      <c r="F179" s="125" t="s">
        <v>186</v>
      </c>
      <c r="G179" s="147" t="s">
        <v>268</v>
      </c>
      <c r="H179" s="127" t="s">
        <v>308</v>
      </c>
      <c r="I179" s="148" t="s">
        <v>195</v>
      </c>
      <c r="J179" s="241">
        <v>7328.7</v>
      </c>
    </row>
    <row r="180" spans="1:10" ht="51">
      <c r="A180" s="69"/>
      <c r="B180" s="129" t="s">
        <v>313</v>
      </c>
      <c r="C180" s="132" t="s">
        <v>134</v>
      </c>
      <c r="D180" s="125" t="s">
        <v>186</v>
      </c>
      <c r="E180" s="125" t="s">
        <v>186</v>
      </c>
      <c r="F180" s="125" t="s">
        <v>186</v>
      </c>
      <c r="G180" s="125" t="s">
        <v>312</v>
      </c>
      <c r="H180" s="127" t="s">
        <v>308</v>
      </c>
      <c r="I180" s="139"/>
      <c r="J180" s="241">
        <f>J181</f>
        <v>11719.9</v>
      </c>
    </row>
    <row r="181" spans="1:10" ht="25.5">
      <c r="A181" s="69"/>
      <c r="B181" s="129" t="s">
        <v>84</v>
      </c>
      <c r="C181" s="132" t="s">
        <v>134</v>
      </c>
      <c r="D181" s="125" t="s">
        <v>186</v>
      </c>
      <c r="E181" s="125" t="s">
        <v>186</v>
      </c>
      <c r="F181" s="125" t="s">
        <v>186</v>
      </c>
      <c r="G181" s="125" t="s">
        <v>312</v>
      </c>
      <c r="H181" s="127" t="s">
        <v>308</v>
      </c>
      <c r="I181" s="139" t="s">
        <v>85</v>
      </c>
      <c r="J181" s="241">
        <f>J182</f>
        <v>11719.9</v>
      </c>
    </row>
    <row r="182" spans="1:10" ht="25.5">
      <c r="A182" s="69"/>
      <c r="B182" s="129" t="s">
        <v>86</v>
      </c>
      <c r="C182" s="132" t="s">
        <v>134</v>
      </c>
      <c r="D182" s="125" t="s">
        <v>186</v>
      </c>
      <c r="E182" s="125" t="s">
        <v>186</v>
      </c>
      <c r="F182" s="125" t="s">
        <v>186</v>
      </c>
      <c r="G182" s="125" t="s">
        <v>312</v>
      </c>
      <c r="H182" s="127" t="s">
        <v>308</v>
      </c>
      <c r="I182" s="139" t="s">
        <v>87</v>
      </c>
      <c r="J182" s="241">
        <v>11719.9</v>
      </c>
    </row>
    <row r="183" spans="1:10" ht="51">
      <c r="A183" s="69"/>
      <c r="B183" s="129" t="s">
        <v>314</v>
      </c>
      <c r="C183" s="132" t="s">
        <v>134</v>
      </c>
      <c r="D183" s="125" t="s">
        <v>186</v>
      </c>
      <c r="E183" s="125" t="s">
        <v>186</v>
      </c>
      <c r="F183" s="125" t="s">
        <v>186</v>
      </c>
      <c r="G183" s="125" t="s">
        <v>315</v>
      </c>
      <c r="H183" s="127" t="s">
        <v>186</v>
      </c>
      <c r="I183" s="35"/>
      <c r="J183" s="241">
        <f>J184</f>
        <v>6208.1</v>
      </c>
    </row>
    <row r="184" spans="1:10" ht="12.75">
      <c r="A184" s="69"/>
      <c r="B184" s="199" t="s">
        <v>140</v>
      </c>
      <c r="C184" s="171" t="s">
        <v>134</v>
      </c>
      <c r="D184" s="147" t="s">
        <v>186</v>
      </c>
      <c r="E184" s="125" t="s">
        <v>186</v>
      </c>
      <c r="F184" s="125" t="s">
        <v>186</v>
      </c>
      <c r="G184" s="147" t="s">
        <v>315</v>
      </c>
      <c r="H184" s="127" t="s">
        <v>186</v>
      </c>
      <c r="I184" s="172" t="s">
        <v>154</v>
      </c>
      <c r="J184" s="241">
        <f>J185</f>
        <v>6208.1</v>
      </c>
    </row>
    <row r="185" spans="1:10" ht="12.75">
      <c r="A185" s="69"/>
      <c r="B185" s="199" t="s">
        <v>155</v>
      </c>
      <c r="C185" s="171" t="s">
        <v>134</v>
      </c>
      <c r="D185" s="147" t="s">
        <v>186</v>
      </c>
      <c r="E185" s="125" t="s">
        <v>186</v>
      </c>
      <c r="F185" s="125" t="s">
        <v>186</v>
      </c>
      <c r="G185" s="147" t="s">
        <v>315</v>
      </c>
      <c r="H185" s="127" t="s">
        <v>186</v>
      </c>
      <c r="I185" s="172" t="s">
        <v>195</v>
      </c>
      <c r="J185" s="241">
        <v>6208.1</v>
      </c>
    </row>
    <row r="186" spans="1:10" ht="12.75">
      <c r="A186" s="69"/>
      <c r="B186" s="282"/>
      <c r="C186" s="230"/>
      <c r="D186" s="157"/>
      <c r="E186" s="158"/>
      <c r="F186" s="158"/>
      <c r="G186" s="157"/>
      <c r="H186" s="183"/>
      <c r="I186" s="245"/>
      <c r="J186" s="248"/>
    </row>
    <row r="187" spans="1:10" s="61" customFormat="1" ht="47.25">
      <c r="A187" s="12"/>
      <c r="B187" s="297" t="s">
        <v>290</v>
      </c>
      <c r="C187" s="136" t="s">
        <v>139</v>
      </c>
      <c r="D187" s="278" t="s">
        <v>186</v>
      </c>
      <c r="E187" s="178" t="s">
        <v>186</v>
      </c>
      <c r="F187" s="178" t="s">
        <v>186</v>
      </c>
      <c r="G187" s="278" t="s">
        <v>187</v>
      </c>
      <c r="H187" s="242" t="s">
        <v>186</v>
      </c>
      <c r="I187" s="136"/>
      <c r="J187" s="279">
        <f>J188</f>
        <v>131</v>
      </c>
    </row>
    <row r="188" spans="1:10" ht="16.5" customHeight="1">
      <c r="A188" s="69"/>
      <c r="B188" s="281" t="s">
        <v>0</v>
      </c>
      <c r="C188" s="148" t="s">
        <v>139</v>
      </c>
      <c r="D188" s="172" t="s">
        <v>186</v>
      </c>
      <c r="E188" s="35" t="s">
        <v>186</v>
      </c>
      <c r="F188" s="35" t="s">
        <v>186</v>
      </c>
      <c r="G188" s="172" t="s">
        <v>1</v>
      </c>
      <c r="H188" s="127" t="s">
        <v>186</v>
      </c>
      <c r="I188" s="148"/>
      <c r="J188" s="241">
        <f>J189</f>
        <v>131</v>
      </c>
    </row>
    <row r="189" spans="1:10" ht="25.5">
      <c r="A189" s="69"/>
      <c r="B189" s="281" t="s">
        <v>174</v>
      </c>
      <c r="C189" s="148" t="s">
        <v>139</v>
      </c>
      <c r="D189" s="172" t="s">
        <v>186</v>
      </c>
      <c r="E189" s="35" t="s">
        <v>186</v>
      </c>
      <c r="F189" s="35" t="s">
        <v>186</v>
      </c>
      <c r="G189" s="172" t="s">
        <v>1</v>
      </c>
      <c r="H189" s="127" t="s">
        <v>186</v>
      </c>
      <c r="I189" s="148" t="s">
        <v>85</v>
      </c>
      <c r="J189" s="241">
        <f>J190</f>
        <v>131</v>
      </c>
    </row>
    <row r="190" spans="1:10" ht="25.5">
      <c r="A190" s="69"/>
      <c r="B190" s="290" t="s">
        <v>86</v>
      </c>
      <c r="C190" s="245" t="s">
        <v>139</v>
      </c>
      <c r="D190" s="246" t="s">
        <v>186</v>
      </c>
      <c r="E190" s="208" t="s">
        <v>186</v>
      </c>
      <c r="F190" s="208" t="s">
        <v>186</v>
      </c>
      <c r="G190" s="246" t="s">
        <v>1</v>
      </c>
      <c r="H190" s="183" t="s">
        <v>186</v>
      </c>
      <c r="I190" s="245" t="s">
        <v>87</v>
      </c>
      <c r="J190" s="248">
        <v>131</v>
      </c>
    </row>
    <row r="191" spans="1:10" s="62" customFormat="1" ht="12.75">
      <c r="A191" s="70"/>
      <c r="B191" s="129"/>
      <c r="C191" s="262"/>
      <c r="D191" s="263"/>
      <c r="E191" s="293"/>
      <c r="F191" s="293"/>
      <c r="G191" s="264"/>
      <c r="H191" s="315"/>
      <c r="I191" s="298"/>
      <c r="J191" s="295"/>
    </row>
    <row r="192" spans="1:10" s="63" customFormat="1" ht="47.25">
      <c r="A192" s="70"/>
      <c r="B192" s="234" t="s">
        <v>236</v>
      </c>
      <c r="C192" s="356" t="s">
        <v>163</v>
      </c>
      <c r="D192" s="357" t="s">
        <v>186</v>
      </c>
      <c r="E192" s="178" t="s">
        <v>186</v>
      </c>
      <c r="F192" s="178" t="s">
        <v>186</v>
      </c>
      <c r="G192" s="299" t="s">
        <v>187</v>
      </c>
      <c r="H192" s="242" t="s">
        <v>186</v>
      </c>
      <c r="I192" s="358"/>
      <c r="J192" s="238">
        <f>J193</f>
        <v>2958.9</v>
      </c>
    </row>
    <row r="193" spans="1:10" s="62" customFormat="1" ht="18" customHeight="1">
      <c r="A193" s="70"/>
      <c r="B193" s="396" t="s">
        <v>347</v>
      </c>
      <c r="C193" s="303" t="s">
        <v>163</v>
      </c>
      <c r="D193" s="142" t="s">
        <v>186</v>
      </c>
      <c r="E193" s="35" t="s">
        <v>186</v>
      </c>
      <c r="F193" s="35" t="s">
        <v>186</v>
      </c>
      <c r="G193" s="128" t="s">
        <v>346</v>
      </c>
      <c r="H193" s="127" t="s">
        <v>186</v>
      </c>
      <c r="I193" s="128"/>
      <c r="J193" s="134">
        <f>J194</f>
        <v>2958.9</v>
      </c>
    </row>
    <row r="194" spans="1:10" s="62" customFormat="1" ht="28.5" customHeight="1">
      <c r="A194" s="70"/>
      <c r="B194" s="199" t="s">
        <v>174</v>
      </c>
      <c r="C194" s="303" t="s">
        <v>163</v>
      </c>
      <c r="D194" s="142" t="s">
        <v>186</v>
      </c>
      <c r="E194" s="35" t="s">
        <v>186</v>
      </c>
      <c r="F194" s="35" t="s">
        <v>186</v>
      </c>
      <c r="G194" s="128" t="s">
        <v>346</v>
      </c>
      <c r="H194" s="127" t="s">
        <v>186</v>
      </c>
      <c r="I194" s="128" t="s">
        <v>85</v>
      </c>
      <c r="J194" s="134">
        <f>J195</f>
        <v>2958.9</v>
      </c>
    </row>
    <row r="195" spans="1:10" s="62" customFormat="1" ht="28.5" customHeight="1">
      <c r="A195" s="70"/>
      <c r="B195" s="199" t="s">
        <v>86</v>
      </c>
      <c r="C195" s="268" t="s">
        <v>163</v>
      </c>
      <c r="D195" s="269" t="s">
        <v>186</v>
      </c>
      <c r="E195" s="208" t="s">
        <v>186</v>
      </c>
      <c r="F195" s="208" t="s">
        <v>186</v>
      </c>
      <c r="G195" s="184" t="s">
        <v>346</v>
      </c>
      <c r="H195" s="183" t="s">
        <v>186</v>
      </c>
      <c r="I195" s="128" t="s">
        <v>87</v>
      </c>
      <c r="J195" s="134">
        <v>2958.9</v>
      </c>
    </row>
    <row r="196" spans="1:10" s="62" customFormat="1" ht="10.5" customHeight="1">
      <c r="A196" s="70"/>
      <c r="B196" s="301"/>
      <c r="C196" s="262"/>
      <c r="D196" s="263"/>
      <c r="E196" s="293"/>
      <c r="F196" s="293"/>
      <c r="G196" s="264"/>
      <c r="H196" s="315"/>
      <c r="I196" s="298"/>
      <c r="J196" s="295"/>
    </row>
    <row r="197" spans="1:10" s="61" customFormat="1" ht="53.25" customHeight="1">
      <c r="A197" s="12"/>
      <c r="B197" s="234" t="s">
        <v>281</v>
      </c>
      <c r="C197" s="284" t="s">
        <v>141</v>
      </c>
      <c r="D197" s="178" t="s">
        <v>186</v>
      </c>
      <c r="E197" s="178" t="s">
        <v>186</v>
      </c>
      <c r="F197" s="178" t="s">
        <v>186</v>
      </c>
      <c r="G197" s="178" t="s">
        <v>187</v>
      </c>
      <c r="H197" s="242" t="s">
        <v>186</v>
      </c>
      <c r="I197" s="284"/>
      <c r="J197" s="238">
        <f>J198+J204</f>
        <v>102827.9</v>
      </c>
    </row>
    <row r="198" spans="1:10" s="6" customFormat="1" ht="39" customHeight="1">
      <c r="A198" s="67"/>
      <c r="B198" s="129" t="s">
        <v>211</v>
      </c>
      <c r="C198" s="132" t="s">
        <v>141</v>
      </c>
      <c r="D198" s="125" t="s">
        <v>188</v>
      </c>
      <c r="E198" s="35" t="s">
        <v>186</v>
      </c>
      <c r="F198" s="35" t="s">
        <v>186</v>
      </c>
      <c r="G198" s="125" t="s">
        <v>187</v>
      </c>
      <c r="H198" s="127" t="s">
        <v>186</v>
      </c>
      <c r="I198" s="148"/>
      <c r="J198" s="134">
        <f>J199</f>
        <v>9909.7</v>
      </c>
    </row>
    <row r="199" spans="1:10" s="61" customFormat="1" ht="30.75" customHeight="1">
      <c r="A199" s="12"/>
      <c r="B199" s="240" t="s">
        <v>47</v>
      </c>
      <c r="C199" s="132" t="s">
        <v>141</v>
      </c>
      <c r="D199" s="125" t="s">
        <v>188</v>
      </c>
      <c r="E199" s="35" t="s">
        <v>186</v>
      </c>
      <c r="F199" s="35" t="s">
        <v>186</v>
      </c>
      <c r="G199" s="125" t="s">
        <v>43</v>
      </c>
      <c r="H199" s="127" t="s">
        <v>186</v>
      </c>
      <c r="I199" s="148"/>
      <c r="J199" s="134">
        <f>J200+J202</f>
        <v>9909.7</v>
      </c>
    </row>
    <row r="200" spans="1:10" s="6" customFormat="1" ht="53.25" customHeight="1">
      <c r="A200" s="67"/>
      <c r="B200" s="129" t="s">
        <v>104</v>
      </c>
      <c r="C200" s="132" t="s">
        <v>141</v>
      </c>
      <c r="D200" s="125" t="s">
        <v>188</v>
      </c>
      <c r="E200" s="35" t="s">
        <v>186</v>
      </c>
      <c r="F200" s="35" t="s">
        <v>186</v>
      </c>
      <c r="G200" s="140" t="s">
        <v>43</v>
      </c>
      <c r="H200" s="127" t="s">
        <v>186</v>
      </c>
      <c r="I200" s="139">
        <v>100</v>
      </c>
      <c r="J200" s="134">
        <f>J201</f>
        <v>9481.1</v>
      </c>
    </row>
    <row r="201" spans="1:10" s="6" customFormat="1" ht="36" customHeight="1">
      <c r="A201" s="12"/>
      <c r="B201" s="129" t="s">
        <v>93</v>
      </c>
      <c r="C201" s="132" t="s">
        <v>141</v>
      </c>
      <c r="D201" s="125" t="s">
        <v>188</v>
      </c>
      <c r="E201" s="35" t="s">
        <v>186</v>
      </c>
      <c r="F201" s="35" t="s">
        <v>186</v>
      </c>
      <c r="G201" s="140" t="s">
        <v>43</v>
      </c>
      <c r="H201" s="127" t="s">
        <v>186</v>
      </c>
      <c r="I201" s="139">
        <v>120</v>
      </c>
      <c r="J201" s="134">
        <v>9481.1</v>
      </c>
    </row>
    <row r="202" spans="1:10" s="6" customFormat="1" ht="29.25" customHeight="1">
      <c r="A202" s="12"/>
      <c r="B202" s="129" t="s">
        <v>84</v>
      </c>
      <c r="C202" s="132" t="s">
        <v>141</v>
      </c>
      <c r="D202" s="125" t="s">
        <v>188</v>
      </c>
      <c r="E202" s="35" t="s">
        <v>186</v>
      </c>
      <c r="F202" s="35" t="s">
        <v>186</v>
      </c>
      <c r="G202" s="140" t="s">
        <v>43</v>
      </c>
      <c r="H202" s="127" t="s">
        <v>186</v>
      </c>
      <c r="I202" s="139">
        <v>200</v>
      </c>
      <c r="J202" s="134">
        <f>J203</f>
        <v>428.6</v>
      </c>
    </row>
    <row r="203" spans="1:10" s="6" customFormat="1" ht="33" customHeight="1">
      <c r="A203" s="12"/>
      <c r="B203" s="129" t="s">
        <v>86</v>
      </c>
      <c r="C203" s="132" t="s">
        <v>141</v>
      </c>
      <c r="D203" s="125" t="s">
        <v>188</v>
      </c>
      <c r="E203" s="35" t="s">
        <v>186</v>
      </c>
      <c r="F203" s="35" t="s">
        <v>186</v>
      </c>
      <c r="G203" s="140" t="s">
        <v>43</v>
      </c>
      <c r="H203" s="127" t="s">
        <v>186</v>
      </c>
      <c r="I203" s="139">
        <v>240</v>
      </c>
      <c r="J203" s="134">
        <v>428.6</v>
      </c>
    </row>
    <row r="204" spans="1:10" s="61" customFormat="1" ht="45.75" customHeight="1">
      <c r="A204" s="12"/>
      <c r="B204" s="302" t="s">
        <v>210</v>
      </c>
      <c r="C204" s="284" t="s">
        <v>141</v>
      </c>
      <c r="D204" s="178" t="s">
        <v>184</v>
      </c>
      <c r="E204" s="178" t="s">
        <v>186</v>
      </c>
      <c r="F204" s="178" t="s">
        <v>186</v>
      </c>
      <c r="G204" s="178" t="s">
        <v>187</v>
      </c>
      <c r="H204" s="242" t="s">
        <v>186</v>
      </c>
      <c r="I204" s="284"/>
      <c r="J204" s="238">
        <f>J208+J214+J217+J205+J211</f>
        <v>92918.2</v>
      </c>
    </row>
    <row r="205" spans="1:10" s="61" customFormat="1" ht="28.5" customHeight="1">
      <c r="A205" s="12"/>
      <c r="B205" s="129" t="s">
        <v>162</v>
      </c>
      <c r="C205" s="132" t="s">
        <v>141</v>
      </c>
      <c r="D205" s="125" t="s">
        <v>184</v>
      </c>
      <c r="E205" s="125" t="s">
        <v>186</v>
      </c>
      <c r="F205" s="125" t="s">
        <v>186</v>
      </c>
      <c r="G205" s="125" t="s">
        <v>37</v>
      </c>
      <c r="H205" s="127" t="s">
        <v>186</v>
      </c>
      <c r="I205" s="139"/>
      <c r="J205" s="134">
        <f>J206</f>
        <v>2577.7</v>
      </c>
    </row>
    <row r="206" spans="1:10" s="61" customFormat="1" ht="14.25" customHeight="1">
      <c r="A206" s="12"/>
      <c r="B206" s="129" t="s">
        <v>140</v>
      </c>
      <c r="C206" s="132" t="s">
        <v>141</v>
      </c>
      <c r="D206" s="125" t="s">
        <v>184</v>
      </c>
      <c r="E206" s="125" t="s">
        <v>186</v>
      </c>
      <c r="F206" s="125" t="s">
        <v>186</v>
      </c>
      <c r="G206" s="125" t="s">
        <v>37</v>
      </c>
      <c r="H206" s="127" t="s">
        <v>186</v>
      </c>
      <c r="I206" s="139" t="s">
        <v>154</v>
      </c>
      <c r="J206" s="134">
        <f>J207</f>
        <v>2577.7</v>
      </c>
    </row>
    <row r="207" spans="1:10" s="61" customFormat="1" ht="18" customHeight="1">
      <c r="A207" s="12"/>
      <c r="B207" s="129" t="s">
        <v>99</v>
      </c>
      <c r="C207" s="132" t="s">
        <v>141</v>
      </c>
      <c r="D207" s="125" t="s">
        <v>184</v>
      </c>
      <c r="E207" s="125" t="s">
        <v>186</v>
      </c>
      <c r="F207" s="125" t="s">
        <v>186</v>
      </c>
      <c r="G207" s="125" t="s">
        <v>37</v>
      </c>
      <c r="H207" s="127" t="s">
        <v>186</v>
      </c>
      <c r="I207" s="139" t="s">
        <v>100</v>
      </c>
      <c r="J207" s="134">
        <v>2577.7</v>
      </c>
    </row>
    <row r="208" spans="1:10" s="62" customFormat="1" ht="12.75">
      <c r="A208" s="69"/>
      <c r="B208" s="129" t="s">
        <v>2</v>
      </c>
      <c r="C208" s="303" t="s">
        <v>141</v>
      </c>
      <c r="D208" s="142" t="s">
        <v>184</v>
      </c>
      <c r="E208" s="35" t="s">
        <v>186</v>
      </c>
      <c r="F208" s="35" t="s">
        <v>186</v>
      </c>
      <c r="G208" s="128" t="s">
        <v>3</v>
      </c>
      <c r="H208" s="127" t="s">
        <v>186</v>
      </c>
      <c r="I208" s="141"/>
      <c r="J208" s="134">
        <f>J209</f>
        <v>4141.8</v>
      </c>
    </row>
    <row r="209" spans="1:10" s="62" customFormat="1" ht="12.75">
      <c r="A209" s="70"/>
      <c r="B209" s="129" t="s">
        <v>140</v>
      </c>
      <c r="C209" s="303" t="s">
        <v>141</v>
      </c>
      <c r="D209" s="142" t="s">
        <v>184</v>
      </c>
      <c r="E209" s="35" t="s">
        <v>186</v>
      </c>
      <c r="F209" s="35" t="s">
        <v>186</v>
      </c>
      <c r="G209" s="128" t="s">
        <v>3</v>
      </c>
      <c r="H209" s="127" t="s">
        <v>186</v>
      </c>
      <c r="I209" s="141" t="s">
        <v>154</v>
      </c>
      <c r="J209" s="134">
        <f>J210</f>
        <v>4141.8</v>
      </c>
    </row>
    <row r="210" spans="1:10" s="62" customFormat="1" ht="12.75">
      <c r="A210" s="70"/>
      <c r="B210" s="129" t="s">
        <v>4</v>
      </c>
      <c r="C210" s="303" t="s">
        <v>141</v>
      </c>
      <c r="D210" s="142" t="s">
        <v>184</v>
      </c>
      <c r="E210" s="35" t="s">
        <v>186</v>
      </c>
      <c r="F210" s="35" t="s">
        <v>186</v>
      </c>
      <c r="G210" s="128" t="s">
        <v>3</v>
      </c>
      <c r="H210" s="127" t="s">
        <v>186</v>
      </c>
      <c r="I210" s="141" t="s">
        <v>5</v>
      </c>
      <c r="J210" s="134">
        <v>4141.8</v>
      </c>
    </row>
    <row r="211" spans="1:10" s="62" customFormat="1" ht="25.5">
      <c r="A211" s="70"/>
      <c r="B211" s="129" t="s">
        <v>167</v>
      </c>
      <c r="C211" s="132" t="s">
        <v>141</v>
      </c>
      <c r="D211" s="125" t="s">
        <v>184</v>
      </c>
      <c r="E211" s="125" t="s">
        <v>186</v>
      </c>
      <c r="F211" s="125" t="s">
        <v>186</v>
      </c>
      <c r="G211" s="125" t="s">
        <v>40</v>
      </c>
      <c r="H211" s="127" t="s">
        <v>186</v>
      </c>
      <c r="I211" s="139"/>
      <c r="J211" s="134">
        <f>J212</f>
        <v>875</v>
      </c>
    </row>
    <row r="212" spans="1:10" s="62" customFormat="1" ht="12.75">
      <c r="A212" s="70"/>
      <c r="B212" s="129" t="s">
        <v>140</v>
      </c>
      <c r="C212" s="132" t="s">
        <v>141</v>
      </c>
      <c r="D212" s="125" t="s">
        <v>184</v>
      </c>
      <c r="E212" s="125" t="s">
        <v>186</v>
      </c>
      <c r="F212" s="125" t="s">
        <v>186</v>
      </c>
      <c r="G212" s="125" t="s">
        <v>40</v>
      </c>
      <c r="H212" s="127" t="s">
        <v>186</v>
      </c>
      <c r="I212" s="139" t="s">
        <v>154</v>
      </c>
      <c r="J212" s="134">
        <f>J213</f>
        <v>875</v>
      </c>
    </row>
    <row r="213" spans="1:10" s="62" customFormat="1" ht="12.75">
      <c r="A213" s="70"/>
      <c r="B213" s="129" t="s">
        <v>99</v>
      </c>
      <c r="C213" s="132" t="s">
        <v>141</v>
      </c>
      <c r="D213" s="125" t="s">
        <v>184</v>
      </c>
      <c r="E213" s="125" t="s">
        <v>186</v>
      </c>
      <c r="F213" s="125" t="s">
        <v>186</v>
      </c>
      <c r="G213" s="125" t="s">
        <v>40</v>
      </c>
      <c r="H213" s="127" t="s">
        <v>186</v>
      </c>
      <c r="I213" s="139" t="s">
        <v>100</v>
      </c>
      <c r="J213" s="134">
        <v>875</v>
      </c>
    </row>
    <row r="214" spans="1:10" s="62" customFormat="1" ht="12.75">
      <c r="A214" s="70"/>
      <c r="B214" s="129" t="s">
        <v>61</v>
      </c>
      <c r="C214" s="303" t="s">
        <v>141</v>
      </c>
      <c r="D214" s="142" t="s">
        <v>184</v>
      </c>
      <c r="E214" s="35" t="s">
        <v>186</v>
      </c>
      <c r="F214" s="35" t="s">
        <v>186</v>
      </c>
      <c r="G214" s="128" t="s">
        <v>6</v>
      </c>
      <c r="H214" s="127" t="s">
        <v>186</v>
      </c>
      <c r="I214" s="141"/>
      <c r="J214" s="134">
        <f>J215</f>
        <v>79010.4</v>
      </c>
    </row>
    <row r="215" spans="1:10" s="62" customFormat="1" ht="12.75">
      <c r="A215" s="70"/>
      <c r="B215" s="129" t="s">
        <v>140</v>
      </c>
      <c r="C215" s="303" t="s">
        <v>141</v>
      </c>
      <c r="D215" s="142" t="s">
        <v>184</v>
      </c>
      <c r="E215" s="35" t="s">
        <v>186</v>
      </c>
      <c r="F215" s="35" t="s">
        <v>186</v>
      </c>
      <c r="G215" s="128" t="s">
        <v>6</v>
      </c>
      <c r="H215" s="127" t="s">
        <v>186</v>
      </c>
      <c r="I215" s="141" t="s">
        <v>154</v>
      </c>
      <c r="J215" s="134">
        <f>J216</f>
        <v>79010.4</v>
      </c>
    </row>
    <row r="216" spans="1:10" s="62" customFormat="1" ht="12.75">
      <c r="A216" s="70"/>
      <c r="B216" s="199" t="s">
        <v>101</v>
      </c>
      <c r="C216" s="303" t="s">
        <v>141</v>
      </c>
      <c r="D216" s="142" t="s">
        <v>184</v>
      </c>
      <c r="E216" s="35" t="s">
        <v>186</v>
      </c>
      <c r="F216" s="35" t="s">
        <v>186</v>
      </c>
      <c r="G216" s="128" t="s">
        <v>6</v>
      </c>
      <c r="H216" s="127" t="s">
        <v>186</v>
      </c>
      <c r="I216" s="141" t="s">
        <v>105</v>
      </c>
      <c r="J216" s="134">
        <v>79010.4</v>
      </c>
    </row>
    <row r="217" spans="1:10" s="62" customFormat="1" ht="25.5">
      <c r="A217" s="70"/>
      <c r="B217" s="129" t="s">
        <v>224</v>
      </c>
      <c r="C217" s="179" t="s">
        <v>141</v>
      </c>
      <c r="D217" s="124" t="s">
        <v>184</v>
      </c>
      <c r="E217" s="125" t="s">
        <v>186</v>
      </c>
      <c r="F217" s="125" t="s">
        <v>186</v>
      </c>
      <c r="G217" s="140" t="s">
        <v>227</v>
      </c>
      <c r="H217" s="127" t="s">
        <v>186</v>
      </c>
      <c r="I217" s="141"/>
      <c r="J217" s="134">
        <f>J218</f>
        <v>6313.3</v>
      </c>
    </row>
    <row r="218" spans="1:10" s="62" customFormat="1" ht="12.75">
      <c r="A218" s="70"/>
      <c r="B218" s="129" t="s">
        <v>140</v>
      </c>
      <c r="C218" s="179" t="s">
        <v>141</v>
      </c>
      <c r="D218" s="124" t="s">
        <v>184</v>
      </c>
      <c r="E218" s="125" t="s">
        <v>186</v>
      </c>
      <c r="F218" s="125" t="s">
        <v>186</v>
      </c>
      <c r="G218" s="140" t="s">
        <v>227</v>
      </c>
      <c r="H218" s="127" t="s">
        <v>186</v>
      </c>
      <c r="I218" s="141" t="s">
        <v>154</v>
      </c>
      <c r="J218" s="134">
        <f>J219</f>
        <v>6313.3</v>
      </c>
    </row>
    <row r="219" spans="1:10" s="62" customFormat="1" ht="18.75" customHeight="1">
      <c r="A219" s="70"/>
      <c r="B219" s="129" t="s">
        <v>4</v>
      </c>
      <c r="C219" s="179" t="s">
        <v>141</v>
      </c>
      <c r="D219" s="124" t="s">
        <v>184</v>
      </c>
      <c r="E219" s="125" t="s">
        <v>186</v>
      </c>
      <c r="F219" s="125" t="s">
        <v>186</v>
      </c>
      <c r="G219" s="140" t="s">
        <v>227</v>
      </c>
      <c r="H219" s="127" t="s">
        <v>186</v>
      </c>
      <c r="I219" s="141" t="s">
        <v>5</v>
      </c>
      <c r="J219" s="134">
        <v>6313.3</v>
      </c>
    </row>
    <row r="220" spans="1:10" s="63" customFormat="1" ht="7.5" customHeight="1">
      <c r="A220" s="70"/>
      <c r="B220" s="291"/>
      <c r="C220" s="292"/>
      <c r="D220" s="293"/>
      <c r="E220" s="293"/>
      <c r="F220" s="293"/>
      <c r="G220" s="293"/>
      <c r="H220" s="304"/>
      <c r="I220" s="292"/>
      <c r="J220" s="295"/>
    </row>
    <row r="221" spans="1:10" s="61" customFormat="1" ht="47.25">
      <c r="A221" s="67"/>
      <c r="B221" s="289" t="s">
        <v>331</v>
      </c>
      <c r="C221" s="284" t="s">
        <v>8</v>
      </c>
      <c r="D221" s="178" t="s">
        <v>186</v>
      </c>
      <c r="E221" s="178" t="s">
        <v>186</v>
      </c>
      <c r="F221" s="178" t="s">
        <v>186</v>
      </c>
      <c r="G221" s="178" t="s">
        <v>187</v>
      </c>
      <c r="H221" s="305" t="s">
        <v>186</v>
      </c>
      <c r="I221" s="284"/>
      <c r="J221" s="238">
        <f>J222+J230+J233+J236+J244+J251+J254+J257+J227+J241+J260+J263</f>
        <v>1012868.7000000001</v>
      </c>
    </row>
    <row r="222" spans="1:10" ht="37.5" customHeight="1">
      <c r="A222" s="69"/>
      <c r="B222" s="280" t="s">
        <v>276</v>
      </c>
      <c r="C222" s="139" t="s">
        <v>8</v>
      </c>
      <c r="D222" s="35" t="s">
        <v>186</v>
      </c>
      <c r="E222" s="35" t="s">
        <v>186</v>
      </c>
      <c r="F222" s="35" t="s">
        <v>186</v>
      </c>
      <c r="G222" s="35" t="s">
        <v>80</v>
      </c>
      <c r="H222" s="127" t="s">
        <v>186</v>
      </c>
      <c r="I222" s="139"/>
      <c r="J222" s="134">
        <f>J223+J225</f>
        <v>3987.6</v>
      </c>
    </row>
    <row r="223" spans="1:10" s="61" customFormat="1" ht="12.75" hidden="1">
      <c r="A223" s="12"/>
      <c r="B223" s="280" t="s">
        <v>88</v>
      </c>
      <c r="C223" s="148" t="s">
        <v>8</v>
      </c>
      <c r="D223" s="172" t="s">
        <v>186</v>
      </c>
      <c r="E223" s="35" t="s">
        <v>186</v>
      </c>
      <c r="F223" s="35" t="s">
        <v>186</v>
      </c>
      <c r="G223" s="172" t="s">
        <v>80</v>
      </c>
      <c r="H223" s="127" t="s">
        <v>186</v>
      </c>
      <c r="I223" s="148" t="s">
        <v>89</v>
      </c>
      <c r="J223" s="134">
        <f>J224</f>
        <v>0</v>
      </c>
    </row>
    <row r="224" spans="1:10" s="6" customFormat="1" ht="25.5" hidden="1">
      <c r="A224" s="67"/>
      <c r="B224" s="280" t="s">
        <v>90</v>
      </c>
      <c r="C224" s="148" t="s">
        <v>8</v>
      </c>
      <c r="D224" s="172" t="s">
        <v>186</v>
      </c>
      <c r="E224" s="35" t="s">
        <v>186</v>
      </c>
      <c r="F224" s="35" t="s">
        <v>186</v>
      </c>
      <c r="G224" s="172" t="s">
        <v>80</v>
      </c>
      <c r="H224" s="127" t="s">
        <v>186</v>
      </c>
      <c r="I224" s="148" t="s">
        <v>91</v>
      </c>
      <c r="J224" s="134">
        <v>0</v>
      </c>
    </row>
    <row r="225" spans="1:10" s="6" customFormat="1" ht="25.5">
      <c r="A225" s="12"/>
      <c r="B225" s="280" t="s">
        <v>34</v>
      </c>
      <c r="C225" s="139" t="s">
        <v>8</v>
      </c>
      <c r="D225" s="142" t="s">
        <v>186</v>
      </c>
      <c r="E225" s="35" t="s">
        <v>186</v>
      </c>
      <c r="F225" s="35" t="s">
        <v>186</v>
      </c>
      <c r="G225" s="128" t="s">
        <v>80</v>
      </c>
      <c r="H225" s="127" t="s">
        <v>186</v>
      </c>
      <c r="I225" s="141">
        <v>600</v>
      </c>
      <c r="J225" s="134">
        <f>J226</f>
        <v>3987.6</v>
      </c>
    </row>
    <row r="226" spans="1:10" s="6" customFormat="1" ht="12.75">
      <c r="A226" s="12"/>
      <c r="B226" s="280" t="s">
        <v>35</v>
      </c>
      <c r="C226" s="139" t="s">
        <v>8</v>
      </c>
      <c r="D226" s="142" t="s">
        <v>186</v>
      </c>
      <c r="E226" s="35" t="s">
        <v>186</v>
      </c>
      <c r="F226" s="35" t="s">
        <v>186</v>
      </c>
      <c r="G226" s="128" t="s">
        <v>80</v>
      </c>
      <c r="H226" s="127" t="s">
        <v>186</v>
      </c>
      <c r="I226" s="141" t="s">
        <v>36</v>
      </c>
      <c r="J226" s="134">
        <v>3987.6</v>
      </c>
    </row>
    <row r="227" spans="1:10" s="6" customFormat="1" ht="63.75">
      <c r="A227" s="12"/>
      <c r="B227" s="328" t="s">
        <v>271</v>
      </c>
      <c r="C227" s="132" t="s">
        <v>8</v>
      </c>
      <c r="D227" s="124" t="s">
        <v>186</v>
      </c>
      <c r="E227" s="125" t="s">
        <v>186</v>
      </c>
      <c r="F227" s="125" t="s">
        <v>186</v>
      </c>
      <c r="G227" s="140" t="s">
        <v>272</v>
      </c>
      <c r="H227" s="127" t="s">
        <v>186</v>
      </c>
      <c r="I227" s="141"/>
      <c r="J227" s="134">
        <f>J228</f>
        <v>47925.5</v>
      </c>
    </row>
    <row r="228" spans="1:10" s="6" customFormat="1" ht="25.5">
      <c r="A228" s="12"/>
      <c r="B228" s="280" t="s">
        <v>34</v>
      </c>
      <c r="C228" s="132" t="s">
        <v>8</v>
      </c>
      <c r="D228" s="124" t="s">
        <v>186</v>
      </c>
      <c r="E228" s="125" t="s">
        <v>186</v>
      </c>
      <c r="F228" s="125" t="s">
        <v>186</v>
      </c>
      <c r="G228" s="140" t="s">
        <v>272</v>
      </c>
      <c r="H228" s="127" t="s">
        <v>186</v>
      </c>
      <c r="I228" s="141" t="s">
        <v>202</v>
      </c>
      <c r="J228" s="134">
        <f>J229</f>
        <v>47925.5</v>
      </c>
    </row>
    <row r="229" spans="1:10" s="6" customFormat="1" ht="12.75">
      <c r="A229" s="12"/>
      <c r="B229" s="280" t="s">
        <v>35</v>
      </c>
      <c r="C229" s="132" t="s">
        <v>8</v>
      </c>
      <c r="D229" s="124" t="s">
        <v>186</v>
      </c>
      <c r="E229" s="125" t="s">
        <v>186</v>
      </c>
      <c r="F229" s="125" t="s">
        <v>186</v>
      </c>
      <c r="G229" s="140" t="s">
        <v>272</v>
      </c>
      <c r="H229" s="127" t="s">
        <v>186</v>
      </c>
      <c r="I229" s="141" t="s">
        <v>36</v>
      </c>
      <c r="J229" s="134">
        <f>13300+32925.5+1700</f>
        <v>47925.5</v>
      </c>
    </row>
    <row r="230" spans="1:10" s="6" customFormat="1" ht="12.75">
      <c r="A230" s="12"/>
      <c r="B230" s="280" t="s">
        <v>213</v>
      </c>
      <c r="C230" s="139" t="s">
        <v>8</v>
      </c>
      <c r="D230" s="142" t="s">
        <v>186</v>
      </c>
      <c r="E230" s="35" t="s">
        <v>186</v>
      </c>
      <c r="F230" s="35" t="s">
        <v>186</v>
      </c>
      <c r="G230" s="128" t="s">
        <v>102</v>
      </c>
      <c r="H230" s="127" t="s">
        <v>186</v>
      </c>
      <c r="I230" s="141"/>
      <c r="J230" s="134">
        <f>J231</f>
        <v>489892</v>
      </c>
    </row>
    <row r="231" spans="1:10" s="6" customFormat="1" ht="25.5">
      <c r="A231" s="12"/>
      <c r="B231" s="280" t="s">
        <v>34</v>
      </c>
      <c r="C231" s="139" t="s">
        <v>8</v>
      </c>
      <c r="D231" s="142" t="s">
        <v>186</v>
      </c>
      <c r="E231" s="35" t="s">
        <v>186</v>
      </c>
      <c r="F231" s="35" t="s">
        <v>186</v>
      </c>
      <c r="G231" s="128" t="s">
        <v>102</v>
      </c>
      <c r="H231" s="127" t="s">
        <v>186</v>
      </c>
      <c r="I231" s="141">
        <v>600</v>
      </c>
      <c r="J231" s="134">
        <f>J232</f>
        <v>489892</v>
      </c>
    </row>
    <row r="232" spans="1:10" s="6" customFormat="1" ht="12.75">
      <c r="A232" s="12"/>
      <c r="B232" s="280" t="s">
        <v>35</v>
      </c>
      <c r="C232" s="139" t="s">
        <v>8</v>
      </c>
      <c r="D232" s="142" t="s">
        <v>186</v>
      </c>
      <c r="E232" s="35" t="s">
        <v>186</v>
      </c>
      <c r="F232" s="35" t="s">
        <v>186</v>
      </c>
      <c r="G232" s="128" t="s">
        <v>102</v>
      </c>
      <c r="H232" s="127" t="s">
        <v>186</v>
      </c>
      <c r="I232" s="141" t="s">
        <v>36</v>
      </c>
      <c r="J232" s="134">
        <f>119000+370892</f>
        <v>489892</v>
      </c>
    </row>
    <row r="233" spans="1:10" s="6" customFormat="1" ht="38.25">
      <c r="A233" s="12"/>
      <c r="B233" s="328" t="s">
        <v>206</v>
      </c>
      <c r="C233" s="171" t="s">
        <v>8</v>
      </c>
      <c r="D233" s="153" t="s">
        <v>186</v>
      </c>
      <c r="E233" s="35" t="s">
        <v>186</v>
      </c>
      <c r="F233" s="35" t="s">
        <v>186</v>
      </c>
      <c r="G233" s="140" t="s">
        <v>103</v>
      </c>
      <c r="H233" s="127" t="s">
        <v>186</v>
      </c>
      <c r="I233" s="141"/>
      <c r="J233" s="134">
        <f>J234</f>
        <v>7197.8</v>
      </c>
    </row>
    <row r="234" spans="1:10" s="6" customFormat="1" ht="25.5">
      <c r="A234" s="12"/>
      <c r="B234" s="280" t="s">
        <v>34</v>
      </c>
      <c r="C234" s="171" t="s">
        <v>8</v>
      </c>
      <c r="D234" s="153" t="s">
        <v>186</v>
      </c>
      <c r="E234" s="35" t="s">
        <v>186</v>
      </c>
      <c r="F234" s="35" t="s">
        <v>186</v>
      </c>
      <c r="G234" s="140" t="s">
        <v>103</v>
      </c>
      <c r="H234" s="127" t="s">
        <v>186</v>
      </c>
      <c r="I234" s="141" t="s">
        <v>202</v>
      </c>
      <c r="J234" s="134">
        <f>J235</f>
        <v>7197.8</v>
      </c>
    </row>
    <row r="235" spans="1:10" s="6" customFormat="1" ht="12.75">
      <c r="A235" s="12"/>
      <c r="B235" s="280" t="s">
        <v>35</v>
      </c>
      <c r="C235" s="171" t="s">
        <v>8</v>
      </c>
      <c r="D235" s="153" t="s">
        <v>186</v>
      </c>
      <c r="E235" s="35" t="s">
        <v>186</v>
      </c>
      <c r="F235" s="35" t="s">
        <v>186</v>
      </c>
      <c r="G235" s="140" t="s">
        <v>103</v>
      </c>
      <c r="H235" s="127" t="s">
        <v>186</v>
      </c>
      <c r="I235" s="141" t="s">
        <v>36</v>
      </c>
      <c r="J235" s="134">
        <v>7197.8</v>
      </c>
    </row>
    <row r="236" spans="1:10" s="61" customFormat="1" ht="25.5">
      <c r="A236" s="12"/>
      <c r="B236" s="322" t="s">
        <v>47</v>
      </c>
      <c r="C236" s="132" t="s">
        <v>8</v>
      </c>
      <c r="D236" s="125" t="s">
        <v>186</v>
      </c>
      <c r="E236" s="35" t="s">
        <v>186</v>
      </c>
      <c r="F236" s="35" t="s">
        <v>186</v>
      </c>
      <c r="G236" s="125" t="s">
        <v>43</v>
      </c>
      <c r="H236" s="127" t="s">
        <v>186</v>
      </c>
      <c r="I236" s="139"/>
      <c r="J236" s="134">
        <f>J237+J239</f>
        <v>13750.2</v>
      </c>
    </row>
    <row r="237" spans="1:10" s="6" customFormat="1" ht="51">
      <c r="A237" s="67"/>
      <c r="B237" s="280" t="s">
        <v>104</v>
      </c>
      <c r="C237" s="132" t="s">
        <v>8</v>
      </c>
      <c r="D237" s="125" t="s">
        <v>186</v>
      </c>
      <c r="E237" s="35" t="s">
        <v>186</v>
      </c>
      <c r="F237" s="35" t="s">
        <v>186</v>
      </c>
      <c r="G237" s="125" t="s">
        <v>43</v>
      </c>
      <c r="H237" s="127" t="s">
        <v>186</v>
      </c>
      <c r="I237" s="139">
        <v>100</v>
      </c>
      <c r="J237" s="134">
        <f>J238</f>
        <v>13014.5</v>
      </c>
    </row>
    <row r="238" spans="1:10" s="61" customFormat="1" ht="25.5">
      <c r="A238" s="12"/>
      <c r="B238" s="280" t="s">
        <v>93</v>
      </c>
      <c r="C238" s="132" t="s">
        <v>8</v>
      </c>
      <c r="D238" s="125" t="s">
        <v>186</v>
      </c>
      <c r="E238" s="35" t="s">
        <v>186</v>
      </c>
      <c r="F238" s="35" t="s">
        <v>186</v>
      </c>
      <c r="G238" s="125" t="s">
        <v>43</v>
      </c>
      <c r="H238" s="127" t="s">
        <v>186</v>
      </c>
      <c r="I238" s="139">
        <v>120</v>
      </c>
      <c r="J238" s="134">
        <v>13014.5</v>
      </c>
    </row>
    <row r="239" spans="1:10" s="6" customFormat="1" ht="25.5">
      <c r="A239" s="67"/>
      <c r="B239" s="280" t="s">
        <v>84</v>
      </c>
      <c r="C239" s="132" t="s">
        <v>8</v>
      </c>
      <c r="D239" s="125" t="s">
        <v>186</v>
      </c>
      <c r="E239" s="35" t="s">
        <v>186</v>
      </c>
      <c r="F239" s="35" t="s">
        <v>186</v>
      </c>
      <c r="G239" s="125" t="s">
        <v>43</v>
      </c>
      <c r="H239" s="127" t="s">
        <v>186</v>
      </c>
      <c r="I239" s="139">
        <v>200</v>
      </c>
      <c r="J239" s="134">
        <f>J240</f>
        <v>735.7</v>
      </c>
    </row>
    <row r="240" spans="1:10" s="61" customFormat="1" ht="25.5">
      <c r="A240" s="12"/>
      <c r="B240" s="280" t="s">
        <v>86</v>
      </c>
      <c r="C240" s="132" t="s">
        <v>8</v>
      </c>
      <c r="D240" s="125" t="s">
        <v>186</v>
      </c>
      <c r="E240" s="35" t="s">
        <v>186</v>
      </c>
      <c r="F240" s="35" t="s">
        <v>186</v>
      </c>
      <c r="G240" s="125" t="s">
        <v>43</v>
      </c>
      <c r="H240" s="127" t="s">
        <v>186</v>
      </c>
      <c r="I240" s="139">
        <v>240</v>
      </c>
      <c r="J240" s="134">
        <f>725.7+10</f>
        <v>735.7</v>
      </c>
    </row>
    <row r="241" spans="1:10" s="61" customFormat="1" ht="25.5" hidden="1">
      <c r="A241" s="12"/>
      <c r="B241" s="336" t="s">
        <v>245</v>
      </c>
      <c r="C241" s="132" t="s">
        <v>8</v>
      </c>
      <c r="D241" s="124" t="s">
        <v>186</v>
      </c>
      <c r="E241" s="125" t="s">
        <v>186</v>
      </c>
      <c r="F241" s="125" t="s">
        <v>186</v>
      </c>
      <c r="G241" s="140" t="s">
        <v>244</v>
      </c>
      <c r="H241" s="404" t="s">
        <v>186</v>
      </c>
      <c r="I241" s="406"/>
      <c r="J241" s="407">
        <f>J242</f>
        <v>0</v>
      </c>
    </row>
    <row r="242" spans="1:10" s="61" customFormat="1" ht="25.5" hidden="1">
      <c r="A242" s="12"/>
      <c r="B242" s="328" t="s">
        <v>264</v>
      </c>
      <c r="C242" s="132" t="s">
        <v>8</v>
      </c>
      <c r="D242" s="124" t="s">
        <v>186</v>
      </c>
      <c r="E242" s="125" t="s">
        <v>186</v>
      </c>
      <c r="F242" s="125" t="s">
        <v>186</v>
      </c>
      <c r="G242" s="140" t="s">
        <v>244</v>
      </c>
      <c r="H242" s="404" t="s">
        <v>186</v>
      </c>
      <c r="I242" s="406" t="s">
        <v>221</v>
      </c>
      <c r="J242" s="407">
        <f>J243</f>
        <v>0</v>
      </c>
    </row>
    <row r="243" spans="1:10" s="61" customFormat="1" ht="12.75" hidden="1">
      <c r="A243" s="12"/>
      <c r="B243" s="281" t="s">
        <v>223</v>
      </c>
      <c r="C243" s="132" t="s">
        <v>8</v>
      </c>
      <c r="D243" s="124" t="s">
        <v>186</v>
      </c>
      <c r="E243" s="125" t="s">
        <v>186</v>
      </c>
      <c r="F243" s="125" t="s">
        <v>186</v>
      </c>
      <c r="G243" s="140" t="s">
        <v>244</v>
      </c>
      <c r="H243" s="404" t="s">
        <v>186</v>
      </c>
      <c r="I243" s="406" t="s">
        <v>222</v>
      </c>
      <c r="J243" s="407">
        <v>0</v>
      </c>
    </row>
    <row r="244" spans="1:10" s="62" customFormat="1" ht="12.75">
      <c r="A244" s="69"/>
      <c r="B244" s="280" t="s">
        <v>179</v>
      </c>
      <c r="C244" s="139" t="s">
        <v>8</v>
      </c>
      <c r="D244" s="142" t="s">
        <v>186</v>
      </c>
      <c r="E244" s="35" t="s">
        <v>186</v>
      </c>
      <c r="F244" s="35" t="s">
        <v>186</v>
      </c>
      <c r="G244" s="128" t="s">
        <v>7</v>
      </c>
      <c r="H244" s="127" t="s">
        <v>186</v>
      </c>
      <c r="I244" s="141"/>
      <c r="J244" s="134">
        <f>J245+J247+J249</f>
        <v>13526.8</v>
      </c>
    </row>
    <row r="245" spans="1:10" s="62" customFormat="1" ht="25.5">
      <c r="A245" s="70"/>
      <c r="B245" s="281" t="s">
        <v>174</v>
      </c>
      <c r="C245" s="148" t="s">
        <v>8</v>
      </c>
      <c r="D245" s="172" t="s">
        <v>186</v>
      </c>
      <c r="E245" s="35" t="s">
        <v>186</v>
      </c>
      <c r="F245" s="35" t="s">
        <v>186</v>
      </c>
      <c r="G245" s="172" t="s">
        <v>7</v>
      </c>
      <c r="H245" s="127" t="s">
        <v>186</v>
      </c>
      <c r="I245" s="148" t="s">
        <v>85</v>
      </c>
      <c r="J245" s="134">
        <f>J246</f>
        <v>69</v>
      </c>
    </row>
    <row r="246" spans="1:10" s="62" customFormat="1" ht="25.5">
      <c r="A246" s="70"/>
      <c r="B246" s="281" t="s">
        <v>86</v>
      </c>
      <c r="C246" s="148" t="s">
        <v>8</v>
      </c>
      <c r="D246" s="172" t="s">
        <v>186</v>
      </c>
      <c r="E246" s="35" t="s">
        <v>186</v>
      </c>
      <c r="F246" s="35" t="s">
        <v>186</v>
      </c>
      <c r="G246" s="172" t="s">
        <v>7</v>
      </c>
      <c r="H246" s="127" t="s">
        <v>186</v>
      </c>
      <c r="I246" s="148" t="s">
        <v>87</v>
      </c>
      <c r="J246" s="134">
        <f>69</f>
        <v>69</v>
      </c>
    </row>
    <row r="247" spans="1:10" s="62" customFormat="1" ht="25.5">
      <c r="A247" s="70"/>
      <c r="B247" s="280" t="s">
        <v>34</v>
      </c>
      <c r="C247" s="139" t="s">
        <v>8</v>
      </c>
      <c r="D247" s="142" t="s">
        <v>186</v>
      </c>
      <c r="E247" s="35" t="s">
        <v>186</v>
      </c>
      <c r="F247" s="35" t="s">
        <v>186</v>
      </c>
      <c r="G247" s="128" t="s">
        <v>7</v>
      </c>
      <c r="H247" s="127" t="s">
        <v>186</v>
      </c>
      <c r="I247" s="141">
        <v>600</v>
      </c>
      <c r="J247" s="134">
        <f>J248</f>
        <v>13200.5</v>
      </c>
    </row>
    <row r="248" spans="1:10" s="62" customFormat="1" ht="12.75">
      <c r="A248" s="70"/>
      <c r="B248" s="280" t="s">
        <v>35</v>
      </c>
      <c r="C248" s="139" t="s">
        <v>8</v>
      </c>
      <c r="D248" s="142" t="s">
        <v>186</v>
      </c>
      <c r="E248" s="35" t="s">
        <v>186</v>
      </c>
      <c r="F248" s="35" t="s">
        <v>186</v>
      </c>
      <c r="G248" s="128" t="s">
        <v>7</v>
      </c>
      <c r="H248" s="127" t="s">
        <v>186</v>
      </c>
      <c r="I248" s="141" t="s">
        <v>36</v>
      </c>
      <c r="J248" s="134">
        <f>130+12395.5+675</f>
        <v>13200.5</v>
      </c>
    </row>
    <row r="249" spans="1:10" s="62" customFormat="1" ht="12.75">
      <c r="A249" s="70"/>
      <c r="B249" s="280" t="s">
        <v>94</v>
      </c>
      <c r="C249" s="132" t="s">
        <v>8</v>
      </c>
      <c r="D249" s="124" t="s">
        <v>186</v>
      </c>
      <c r="E249" s="125" t="s">
        <v>186</v>
      </c>
      <c r="F249" s="125" t="s">
        <v>186</v>
      </c>
      <c r="G249" s="128" t="s">
        <v>7</v>
      </c>
      <c r="H249" s="127" t="s">
        <v>186</v>
      </c>
      <c r="I249" s="141" t="s">
        <v>95</v>
      </c>
      <c r="J249" s="134">
        <f>J250</f>
        <v>257.3</v>
      </c>
    </row>
    <row r="250" spans="1:10" s="62" customFormat="1" ht="12.75">
      <c r="A250" s="70"/>
      <c r="B250" s="280" t="s">
        <v>96</v>
      </c>
      <c r="C250" s="132" t="s">
        <v>8</v>
      </c>
      <c r="D250" s="124" t="s">
        <v>186</v>
      </c>
      <c r="E250" s="125" t="s">
        <v>186</v>
      </c>
      <c r="F250" s="125" t="s">
        <v>186</v>
      </c>
      <c r="G250" s="128" t="s">
        <v>7</v>
      </c>
      <c r="H250" s="127" t="s">
        <v>186</v>
      </c>
      <c r="I250" s="141" t="s">
        <v>97</v>
      </c>
      <c r="J250" s="134">
        <v>257.3</v>
      </c>
    </row>
    <row r="251" spans="1:10" s="62" customFormat="1" ht="25.5">
      <c r="A251" s="70"/>
      <c r="B251" s="280" t="s">
        <v>200</v>
      </c>
      <c r="C251" s="139" t="s">
        <v>8</v>
      </c>
      <c r="D251" s="142" t="s">
        <v>186</v>
      </c>
      <c r="E251" s="35" t="s">
        <v>186</v>
      </c>
      <c r="F251" s="35" t="s">
        <v>186</v>
      </c>
      <c r="G251" s="128" t="s">
        <v>201</v>
      </c>
      <c r="H251" s="127" t="s">
        <v>186</v>
      </c>
      <c r="I251" s="141"/>
      <c r="J251" s="134">
        <f>J252</f>
        <v>275185.6</v>
      </c>
    </row>
    <row r="252" spans="1:10" s="62" customFormat="1" ht="25.5">
      <c r="A252" s="70"/>
      <c r="B252" s="280" t="s">
        <v>34</v>
      </c>
      <c r="C252" s="132" t="s">
        <v>8</v>
      </c>
      <c r="D252" s="124" t="s">
        <v>186</v>
      </c>
      <c r="E252" s="35" t="s">
        <v>186</v>
      </c>
      <c r="F252" s="35" t="s">
        <v>186</v>
      </c>
      <c r="G252" s="140" t="s">
        <v>201</v>
      </c>
      <c r="H252" s="127" t="s">
        <v>186</v>
      </c>
      <c r="I252" s="141">
        <v>600</v>
      </c>
      <c r="J252" s="134">
        <f>J253</f>
        <v>275185.6</v>
      </c>
    </row>
    <row r="253" spans="1:10" s="62" customFormat="1" ht="12.75">
      <c r="A253" s="70"/>
      <c r="B253" s="280" t="s">
        <v>35</v>
      </c>
      <c r="C253" s="132" t="s">
        <v>8</v>
      </c>
      <c r="D253" s="124" t="s">
        <v>186</v>
      </c>
      <c r="E253" s="35" t="s">
        <v>186</v>
      </c>
      <c r="F253" s="35" t="s">
        <v>186</v>
      </c>
      <c r="G253" s="140" t="s">
        <v>201</v>
      </c>
      <c r="H253" s="127" t="s">
        <v>186</v>
      </c>
      <c r="I253" s="141" t="s">
        <v>36</v>
      </c>
      <c r="J253" s="134">
        <f>77337.6+197848</f>
        <v>275185.6</v>
      </c>
    </row>
    <row r="254" spans="1:10" s="62" customFormat="1" ht="25.5">
      <c r="A254" s="70"/>
      <c r="B254" s="280" t="s">
        <v>203</v>
      </c>
      <c r="C254" s="132" t="s">
        <v>8</v>
      </c>
      <c r="D254" s="124" t="s">
        <v>186</v>
      </c>
      <c r="E254" s="35" t="s">
        <v>186</v>
      </c>
      <c r="F254" s="35" t="s">
        <v>186</v>
      </c>
      <c r="G254" s="140" t="s">
        <v>204</v>
      </c>
      <c r="H254" s="127" t="s">
        <v>186</v>
      </c>
      <c r="I254" s="141"/>
      <c r="J254" s="134">
        <f>J255</f>
        <v>26588.3</v>
      </c>
    </row>
    <row r="255" spans="1:10" s="62" customFormat="1" ht="25.5">
      <c r="A255" s="70"/>
      <c r="B255" s="280" t="s">
        <v>34</v>
      </c>
      <c r="C255" s="132" t="s">
        <v>8</v>
      </c>
      <c r="D255" s="124" t="s">
        <v>186</v>
      </c>
      <c r="E255" s="35" t="s">
        <v>186</v>
      </c>
      <c r="F255" s="35" t="s">
        <v>186</v>
      </c>
      <c r="G255" s="140" t="s">
        <v>204</v>
      </c>
      <c r="H255" s="127" t="s">
        <v>186</v>
      </c>
      <c r="I255" s="141">
        <v>600</v>
      </c>
      <c r="J255" s="134">
        <f>J256</f>
        <v>26588.3</v>
      </c>
    </row>
    <row r="256" spans="1:10" s="62" customFormat="1" ht="12.75">
      <c r="A256" s="70"/>
      <c r="B256" s="280" t="s">
        <v>35</v>
      </c>
      <c r="C256" s="132" t="s">
        <v>8</v>
      </c>
      <c r="D256" s="124" t="s">
        <v>186</v>
      </c>
      <c r="E256" s="35" t="s">
        <v>186</v>
      </c>
      <c r="F256" s="35" t="s">
        <v>186</v>
      </c>
      <c r="G256" s="140" t="s">
        <v>204</v>
      </c>
      <c r="H256" s="127" t="s">
        <v>186</v>
      </c>
      <c r="I256" s="141" t="s">
        <v>36</v>
      </c>
      <c r="J256" s="134">
        <v>26588.3</v>
      </c>
    </row>
    <row r="257" spans="1:10" s="62" customFormat="1" ht="38.25">
      <c r="A257" s="70"/>
      <c r="B257" s="328" t="s">
        <v>263</v>
      </c>
      <c r="C257" s="132" t="s">
        <v>8</v>
      </c>
      <c r="D257" s="124" t="s">
        <v>186</v>
      </c>
      <c r="E257" s="125" t="s">
        <v>186</v>
      </c>
      <c r="F257" s="125" t="s">
        <v>186</v>
      </c>
      <c r="G257" s="140" t="s">
        <v>252</v>
      </c>
      <c r="H257" s="127" t="s">
        <v>186</v>
      </c>
      <c r="I257" s="141"/>
      <c r="J257" s="134">
        <f>J258</f>
        <v>150.8</v>
      </c>
    </row>
    <row r="258" spans="1:10" s="62" customFormat="1" ht="25.5">
      <c r="A258" s="70"/>
      <c r="B258" s="280" t="s">
        <v>34</v>
      </c>
      <c r="C258" s="132" t="s">
        <v>8</v>
      </c>
      <c r="D258" s="124" t="s">
        <v>186</v>
      </c>
      <c r="E258" s="125" t="s">
        <v>186</v>
      </c>
      <c r="F258" s="125" t="s">
        <v>186</v>
      </c>
      <c r="G258" s="140" t="s">
        <v>253</v>
      </c>
      <c r="H258" s="127" t="s">
        <v>186</v>
      </c>
      <c r="I258" s="141" t="s">
        <v>202</v>
      </c>
      <c r="J258" s="134">
        <f>J259</f>
        <v>150.8</v>
      </c>
    </row>
    <row r="259" spans="1:10" s="62" customFormat="1" ht="12.75">
      <c r="A259" s="70"/>
      <c r="B259" s="280" t="s">
        <v>35</v>
      </c>
      <c r="C259" s="132" t="s">
        <v>8</v>
      </c>
      <c r="D259" s="124" t="s">
        <v>186</v>
      </c>
      <c r="E259" s="125" t="s">
        <v>186</v>
      </c>
      <c r="F259" s="125" t="s">
        <v>186</v>
      </c>
      <c r="G259" s="140" t="s">
        <v>253</v>
      </c>
      <c r="H259" s="127" t="s">
        <v>186</v>
      </c>
      <c r="I259" s="141" t="s">
        <v>36</v>
      </c>
      <c r="J259" s="134">
        <v>150.8</v>
      </c>
    </row>
    <row r="260" spans="1:10" s="62" customFormat="1" ht="51">
      <c r="A260" s="70"/>
      <c r="B260" s="239" t="s">
        <v>340</v>
      </c>
      <c r="C260" s="132" t="s">
        <v>8</v>
      </c>
      <c r="D260" s="124" t="s">
        <v>186</v>
      </c>
      <c r="E260" s="125" t="s">
        <v>186</v>
      </c>
      <c r="F260" s="125" t="s">
        <v>186</v>
      </c>
      <c r="G260" s="140" t="s">
        <v>341</v>
      </c>
      <c r="H260" s="127" t="s">
        <v>186</v>
      </c>
      <c r="I260" s="128"/>
      <c r="J260" s="134">
        <f>J261</f>
        <v>134181.7</v>
      </c>
    </row>
    <row r="261" spans="1:10" s="62" customFormat="1" ht="25.5">
      <c r="A261" s="70"/>
      <c r="B261" s="239" t="s">
        <v>264</v>
      </c>
      <c r="C261" s="132" t="s">
        <v>8</v>
      </c>
      <c r="D261" s="124" t="s">
        <v>186</v>
      </c>
      <c r="E261" s="125" t="s">
        <v>186</v>
      </c>
      <c r="F261" s="125" t="s">
        <v>186</v>
      </c>
      <c r="G261" s="140" t="s">
        <v>341</v>
      </c>
      <c r="H261" s="127" t="s">
        <v>186</v>
      </c>
      <c r="I261" s="128" t="s">
        <v>221</v>
      </c>
      <c r="J261" s="134">
        <f>J262</f>
        <v>134181.7</v>
      </c>
    </row>
    <row r="262" spans="1:10" s="62" customFormat="1" ht="12.75">
      <c r="A262" s="70"/>
      <c r="B262" s="199" t="s">
        <v>223</v>
      </c>
      <c r="C262" s="132" t="s">
        <v>8</v>
      </c>
      <c r="D262" s="124" t="s">
        <v>186</v>
      </c>
      <c r="E262" s="125" t="s">
        <v>186</v>
      </c>
      <c r="F262" s="125" t="s">
        <v>186</v>
      </c>
      <c r="G262" s="140" t="s">
        <v>341</v>
      </c>
      <c r="H262" s="127" t="s">
        <v>186</v>
      </c>
      <c r="I262" s="128" t="s">
        <v>222</v>
      </c>
      <c r="J262" s="134">
        <f>127472.6+6709.1</f>
        <v>134181.7</v>
      </c>
    </row>
    <row r="263" spans="1:10" s="62" customFormat="1" ht="51">
      <c r="A263" s="70"/>
      <c r="B263" s="336" t="s">
        <v>217</v>
      </c>
      <c r="C263" s="139" t="s">
        <v>8</v>
      </c>
      <c r="D263" s="125" t="s">
        <v>186</v>
      </c>
      <c r="E263" s="125" t="s">
        <v>186</v>
      </c>
      <c r="F263" s="125" t="s">
        <v>186</v>
      </c>
      <c r="G263" s="128" t="s">
        <v>229</v>
      </c>
      <c r="H263" s="127" t="s">
        <v>186</v>
      </c>
      <c r="I263" s="139"/>
      <c r="J263" s="134">
        <f>J264</f>
        <v>482.4</v>
      </c>
    </row>
    <row r="264" spans="1:10" s="62" customFormat="1" ht="25.5">
      <c r="A264" s="70"/>
      <c r="B264" s="280" t="s">
        <v>34</v>
      </c>
      <c r="C264" s="139" t="s">
        <v>8</v>
      </c>
      <c r="D264" s="125" t="s">
        <v>186</v>
      </c>
      <c r="E264" s="125" t="s">
        <v>186</v>
      </c>
      <c r="F264" s="125" t="s">
        <v>186</v>
      </c>
      <c r="G264" s="128" t="s">
        <v>229</v>
      </c>
      <c r="H264" s="127" t="s">
        <v>186</v>
      </c>
      <c r="I264" s="139" t="s">
        <v>202</v>
      </c>
      <c r="J264" s="134">
        <f>J265</f>
        <v>482.4</v>
      </c>
    </row>
    <row r="265" spans="1:10" s="62" customFormat="1" ht="12.75">
      <c r="A265" s="70"/>
      <c r="B265" s="280" t="s">
        <v>35</v>
      </c>
      <c r="C265" s="139" t="s">
        <v>8</v>
      </c>
      <c r="D265" s="125" t="s">
        <v>186</v>
      </c>
      <c r="E265" s="125" t="s">
        <v>186</v>
      </c>
      <c r="F265" s="125" t="s">
        <v>186</v>
      </c>
      <c r="G265" s="128" t="s">
        <v>229</v>
      </c>
      <c r="H265" s="127" t="s">
        <v>186</v>
      </c>
      <c r="I265" s="139" t="s">
        <v>36</v>
      </c>
      <c r="J265" s="134">
        <v>482.4</v>
      </c>
    </row>
    <row r="266" spans="1:10" s="62" customFormat="1" ht="12.75">
      <c r="A266" s="70"/>
      <c r="B266" s="280"/>
      <c r="C266" s="132"/>
      <c r="D266" s="124"/>
      <c r="E266" s="124"/>
      <c r="F266" s="124"/>
      <c r="G266" s="140"/>
      <c r="H266" s="339"/>
      <c r="I266" s="141"/>
      <c r="J266" s="270"/>
    </row>
    <row r="267" spans="1:10" s="63" customFormat="1" ht="63">
      <c r="A267" s="70"/>
      <c r="B267" s="334" t="s">
        <v>280</v>
      </c>
      <c r="C267" s="337" t="s">
        <v>215</v>
      </c>
      <c r="D267" s="338" t="s">
        <v>186</v>
      </c>
      <c r="E267" s="259" t="s">
        <v>186</v>
      </c>
      <c r="F267" s="259" t="s">
        <v>186</v>
      </c>
      <c r="G267" s="338" t="s">
        <v>187</v>
      </c>
      <c r="H267" s="252" t="s">
        <v>186</v>
      </c>
      <c r="I267" s="361"/>
      <c r="J267" s="273">
        <f>J268+J273+J276</f>
        <v>3705</v>
      </c>
    </row>
    <row r="268" spans="1:10" s="63" customFormat="1" ht="30.75" customHeight="1">
      <c r="A268" s="68"/>
      <c r="B268" s="328" t="s">
        <v>78</v>
      </c>
      <c r="C268" s="139" t="s">
        <v>215</v>
      </c>
      <c r="D268" s="35" t="s">
        <v>186</v>
      </c>
      <c r="E268" s="35" t="s">
        <v>186</v>
      </c>
      <c r="F268" s="35" t="s">
        <v>186</v>
      </c>
      <c r="G268" s="35" t="s">
        <v>29</v>
      </c>
      <c r="H268" s="127" t="s">
        <v>186</v>
      </c>
      <c r="I268" s="139"/>
      <c r="J268" s="134">
        <f>J269+J271</f>
        <v>2010</v>
      </c>
    </row>
    <row r="269" spans="1:10" s="63" customFormat="1" ht="25.5">
      <c r="A269" s="68"/>
      <c r="B269" s="280" t="s">
        <v>84</v>
      </c>
      <c r="C269" s="139" t="s">
        <v>215</v>
      </c>
      <c r="D269" s="35" t="s">
        <v>186</v>
      </c>
      <c r="E269" s="35" t="s">
        <v>186</v>
      </c>
      <c r="F269" s="35" t="s">
        <v>186</v>
      </c>
      <c r="G269" s="35" t="s">
        <v>29</v>
      </c>
      <c r="H269" s="127" t="s">
        <v>186</v>
      </c>
      <c r="I269" s="139">
        <v>200</v>
      </c>
      <c r="J269" s="407">
        <f>J270</f>
        <v>1910</v>
      </c>
    </row>
    <row r="270" spans="1:10" s="63" customFormat="1" ht="25.5">
      <c r="A270" s="68"/>
      <c r="B270" s="280" t="s">
        <v>86</v>
      </c>
      <c r="C270" s="139" t="s">
        <v>215</v>
      </c>
      <c r="D270" s="35" t="s">
        <v>186</v>
      </c>
      <c r="E270" s="35" t="s">
        <v>186</v>
      </c>
      <c r="F270" s="35" t="s">
        <v>186</v>
      </c>
      <c r="G270" s="35" t="s">
        <v>29</v>
      </c>
      <c r="H270" s="127" t="s">
        <v>186</v>
      </c>
      <c r="I270" s="139">
        <v>240</v>
      </c>
      <c r="J270" s="407">
        <v>1910</v>
      </c>
    </row>
    <row r="271" spans="1:10" s="63" customFormat="1" ht="12.75">
      <c r="A271" s="68"/>
      <c r="B271" s="280" t="s">
        <v>94</v>
      </c>
      <c r="C271" s="139" t="s">
        <v>215</v>
      </c>
      <c r="D271" s="35" t="s">
        <v>186</v>
      </c>
      <c r="E271" s="35" t="s">
        <v>186</v>
      </c>
      <c r="F271" s="35" t="s">
        <v>186</v>
      </c>
      <c r="G271" s="35" t="s">
        <v>29</v>
      </c>
      <c r="H271" s="127" t="s">
        <v>186</v>
      </c>
      <c r="I271" s="139" t="s">
        <v>95</v>
      </c>
      <c r="J271" s="134">
        <f>J272</f>
        <v>100</v>
      </c>
    </row>
    <row r="272" spans="1:10" s="63" customFormat="1" ht="12.75">
      <c r="A272" s="68"/>
      <c r="B272" s="280" t="s">
        <v>96</v>
      </c>
      <c r="C272" s="139" t="s">
        <v>215</v>
      </c>
      <c r="D272" s="35" t="s">
        <v>186</v>
      </c>
      <c r="E272" s="35" t="s">
        <v>186</v>
      </c>
      <c r="F272" s="35" t="s">
        <v>186</v>
      </c>
      <c r="G272" s="35" t="s">
        <v>29</v>
      </c>
      <c r="H272" s="127" t="s">
        <v>186</v>
      </c>
      <c r="I272" s="139" t="s">
        <v>97</v>
      </c>
      <c r="J272" s="134">
        <v>100</v>
      </c>
    </row>
    <row r="273" spans="1:10" s="63" customFormat="1" ht="19.5" customHeight="1">
      <c r="A273" s="68"/>
      <c r="B273" s="280" t="s">
        <v>135</v>
      </c>
      <c r="C273" s="132" t="s">
        <v>215</v>
      </c>
      <c r="D273" s="125" t="s">
        <v>186</v>
      </c>
      <c r="E273" s="35" t="s">
        <v>186</v>
      </c>
      <c r="F273" s="35" t="s">
        <v>186</v>
      </c>
      <c r="G273" s="125" t="s">
        <v>192</v>
      </c>
      <c r="H273" s="127" t="s">
        <v>186</v>
      </c>
      <c r="I273" s="139"/>
      <c r="J273" s="134">
        <f>J274</f>
        <v>695</v>
      </c>
    </row>
    <row r="274" spans="1:10" s="63" customFormat="1" ht="25.5">
      <c r="A274" s="68"/>
      <c r="B274" s="280" t="s">
        <v>84</v>
      </c>
      <c r="C274" s="132" t="s">
        <v>215</v>
      </c>
      <c r="D274" s="125" t="s">
        <v>186</v>
      </c>
      <c r="E274" s="35" t="s">
        <v>186</v>
      </c>
      <c r="F274" s="35" t="s">
        <v>186</v>
      </c>
      <c r="G274" s="125" t="s">
        <v>192</v>
      </c>
      <c r="H274" s="127" t="s">
        <v>186</v>
      </c>
      <c r="I274" s="139" t="s">
        <v>85</v>
      </c>
      <c r="J274" s="134">
        <f>J275</f>
        <v>695</v>
      </c>
    </row>
    <row r="275" spans="1:10" s="63" customFormat="1" ht="25.5">
      <c r="A275" s="68"/>
      <c r="B275" s="280" t="s">
        <v>86</v>
      </c>
      <c r="C275" s="132" t="s">
        <v>215</v>
      </c>
      <c r="D275" s="125" t="s">
        <v>186</v>
      </c>
      <c r="E275" s="35" t="s">
        <v>186</v>
      </c>
      <c r="F275" s="35" t="s">
        <v>186</v>
      </c>
      <c r="G275" s="125" t="s">
        <v>192</v>
      </c>
      <c r="H275" s="127" t="s">
        <v>186</v>
      </c>
      <c r="I275" s="139" t="s">
        <v>87</v>
      </c>
      <c r="J275" s="134">
        <v>695</v>
      </c>
    </row>
    <row r="276" spans="1:10" s="62" customFormat="1" ht="20.25" customHeight="1">
      <c r="A276" s="68"/>
      <c r="B276" s="281" t="s">
        <v>248</v>
      </c>
      <c r="C276" s="179" t="s">
        <v>215</v>
      </c>
      <c r="D276" s="124" t="s">
        <v>186</v>
      </c>
      <c r="E276" s="125" t="s">
        <v>186</v>
      </c>
      <c r="F276" s="125" t="s">
        <v>186</v>
      </c>
      <c r="G276" s="140" t="s">
        <v>234</v>
      </c>
      <c r="H276" s="127" t="s">
        <v>186</v>
      </c>
      <c r="I276" s="141"/>
      <c r="J276" s="134">
        <f>J277</f>
        <v>1000</v>
      </c>
    </row>
    <row r="277" spans="1:10" s="62" customFormat="1" ht="25.5">
      <c r="A277" s="70"/>
      <c r="B277" s="280" t="s">
        <v>84</v>
      </c>
      <c r="C277" s="179" t="s">
        <v>215</v>
      </c>
      <c r="D277" s="124" t="s">
        <v>186</v>
      </c>
      <c r="E277" s="125" t="s">
        <v>186</v>
      </c>
      <c r="F277" s="125" t="s">
        <v>186</v>
      </c>
      <c r="G277" s="140" t="s">
        <v>234</v>
      </c>
      <c r="H277" s="127" t="s">
        <v>186</v>
      </c>
      <c r="I277" s="141" t="s">
        <v>85</v>
      </c>
      <c r="J277" s="134">
        <f>J278</f>
        <v>1000</v>
      </c>
    </row>
    <row r="278" spans="1:10" s="62" customFormat="1" ht="25.5">
      <c r="A278" s="70"/>
      <c r="B278" s="280" t="s">
        <v>86</v>
      </c>
      <c r="C278" s="179" t="s">
        <v>215</v>
      </c>
      <c r="D278" s="124" t="s">
        <v>186</v>
      </c>
      <c r="E278" s="125" t="s">
        <v>186</v>
      </c>
      <c r="F278" s="125" t="s">
        <v>186</v>
      </c>
      <c r="G278" s="140" t="s">
        <v>234</v>
      </c>
      <c r="H278" s="127" t="s">
        <v>186</v>
      </c>
      <c r="I278" s="141" t="s">
        <v>87</v>
      </c>
      <c r="J278" s="134">
        <v>1000</v>
      </c>
    </row>
    <row r="279" spans="1:10" s="62" customFormat="1" ht="12.75">
      <c r="A279" s="70"/>
      <c r="B279" s="282"/>
      <c r="C279" s="285"/>
      <c r="D279" s="208"/>
      <c r="E279" s="158"/>
      <c r="F279" s="158"/>
      <c r="G279" s="208"/>
      <c r="H279" s="183"/>
      <c r="I279" s="285"/>
      <c r="J279" s="270"/>
    </row>
    <row r="280" spans="1:10" s="62" customFormat="1" ht="6" customHeight="1">
      <c r="A280" s="69"/>
      <c r="B280" s="291"/>
      <c r="C280" s="397"/>
      <c r="D280" s="306"/>
      <c r="E280" s="306"/>
      <c r="F280" s="306"/>
      <c r="G280" s="307"/>
      <c r="H280" s="398"/>
      <c r="I280" s="298"/>
      <c r="J280" s="295"/>
    </row>
    <row r="281" spans="1:10" ht="54" customHeight="1">
      <c r="A281" s="70"/>
      <c r="B281" s="276" t="s">
        <v>336</v>
      </c>
      <c r="C281" s="284" t="s">
        <v>256</v>
      </c>
      <c r="D281" s="178" t="s">
        <v>186</v>
      </c>
      <c r="E281" s="178" t="s">
        <v>186</v>
      </c>
      <c r="F281" s="178" t="s">
        <v>186</v>
      </c>
      <c r="G281" s="178" t="s">
        <v>187</v>
      </c>
      <c r="H281" s="242" t="s">
        <v>186</v>
      </c>
      <c r="I281" s="284"/>
      <c r="J281" s="238">
        <f>J282</f>
        <v>1177</v>
      </c>
    </row>
    <row r="282" spans="1:10" ht="21" customHeight="1">
      <c r="A282" s="69"/>
      <c r="B282" s="280" t="s">
        <v>81</v>
      </c>
      <c r="C282" s="139" t="s">
        <v>256</v>
      </c>
      <c r="D282" s="35" t="s">
        <v>186</v>
      </c>
      <c r="E282" s="35" t="s">
        <v>186</v>
      </c>
      <c r="F282" s="35" t="s">
        <v>186</v>
      </c>
      <c r="G282" s="35" t="s">
        <v>31</v>
      </c>
      <c r="H282" s="127" t="s">
        <v>186</v>
      </c>
      <c r="I282" s="139"/>
      <c r="J282" s="134">
        <f>J283+J285+J287</f>
        <v>1177</v>
      </c>
    </row>
    <row r="283" spans="1:10" ht="57" customHeight="1">
      <c r="A283" s="69"/>
      <c r="B283" s="280" t="s">
        <v>104</v>
      </c>
      <c r="C283" s="132" t="s">
        <v>256</v>
      </c>
      <c r="D283" s="125" t="s">
        <v>186</v>
      </c>
      <c r="E283" s="125" t="s">
        <v>186</v>
      </c>
      <c r="F283" s="125" t="s">
        <v>186</v>
      </c>
      <c r="G283" s="125" t="s">
        <v>31</v>
      </c>
      <c r="H283" s="127" t="s">
        <v>186</v>
      </c>
      <c r="I283" s="139" t="s">
        <v>92</v>
      </c>
      <c r="J283" s="134">
        <f>J284</f>
        <v>230</v>
      </c>
    </row>
    <row r="284" spans="1:10" ht="25.5" customHeight="1">
      <c r="A284" s="69"/>
      <c r="B284" s="280" t="s">
        <v>93</v>
      </c>
      <c r="C284" s="132" t="s">
        <v>256</v>
      </c>
      <c r="D284" s="125" t="s">
        <v>186</v>
      </c>
      <c r="E284" s="125" t="s">
        <v>186</v>
      </c>
      <c r="F284" s="125" t="s">
        <v>186</v>
      </c>
      <c r="G284" s="125" t="s">
        <v>31</v>
      </c>
      <c r="H284" s="127" t="s">
        <v>186</v>
      </c>
      <c r="I284" s="139" t="s">
        <v>240</v>
      </c>
      <c r="J284" s="134">
        <v>230</v>
      </c>
    </row>
    <row r="285" spans="1:10" ht="33.75" customHeight="1">
      <c r="A285" s="69"/>
      <c r="B285" s="280" t="s">
        <v>84</v>
      </c>
      <c r="C285" s="139" t="s">
        <v>256</v>
      </c>
      <c r="D285" s="35" t="s">
        <v>186</v>
      </c>
      <c r="E285" s="35" t="s">
        <v>186</v>
      </c>
      <c r="F285" s="35" t="s">
        <v>186</v>
      </c>
      <c r="G285" s="35" t="s">
        <v>31</v>
      </c>
      <c r="H285" s="127" t="s">
        <v>186</v>
      </c>
      <c r="I285" s="139" t="s">
        <v>85</v>
      </c>
      <c r="J285" s="134">
        <f>J286</f>
        <v>686.3</v>
      </c>
    </row>
    <row r="286" spans="1:10" ht="27" customHeight="1">
      <c r="A286" s="69"/>
      <c r="B286" s="280" t="s">
        <v>86</v>
      </c>
      <c r="C286" s="139" t="s">
        <v>256</v>
      </c>
      <c r="D286" s="35" t="s">
        <v>186</v>
      </c>
      <c r="E286" s="35" t="s">
        <v>186</v>
      </c>
      <c r="F286" s="35" t="s">
        <v>186</v>
      </c>
      <c r="G286" s="35" t="s">
        <v>31</v>
      </c>
      <c r="H286" s="127" t="s">
        <v>186</v>
      </c>
      <c r="I286" s="139" t="s">
        <v>87</v>
      </c>
      <c r="J286" s="134">
        <v>686.3</v>
      </c>
    </row>
    <row r="287" spans="1:10" ht="20.25" customHeight="1">
      <c r="A287" s="69"/>
      <c r="B287" s="280" t="s">
        <v>94</v>
      </c>
      <c r="C287" s="132" t="s">
        <v>256</v>
      </c>
      <c r="D287" s="125" t="s">
        <v>186</v>
      </c>
      <c r="E287" s="35" t="s">
        <v>186</v>
      </c>
      <c r="F287" s="35" t="s">
        <v>186</v>
      </c>
      <c r="G287" s="125" t="s">
        <v>31</v>
      </c>
      <c r="H287" s="127" t="s">
        <v>186</v>
      </c>
      <c r="I287" s="139" t="s">
        <v>95</v>
      </c>
      <c r="J287" s="134">
        <f>J288</f>
        <v>260.7</v>
      </c>
    </row>
    <row r="288" spans="1:10" ht="20.25" customHeight="1">
      <c r="A288" s="69"/>
      <c r="B288" s="280" t="s">
        <v>96</v>
      </c>
      <c r="C288" s="132" t="s">
        <v>256</v>
      </c>
      <c r="D288" s="125" t="s">
        <v>186</v>
      </c>
      <c r="E288" s="35" t="s">
        <v>186</v>
      </c>
      <c r="F288" s="35" t="s">
        <v>186</v>
      </c>
      <c r="G288" s="125" t="s">
        <v>31</v>
      </c>
      <c r="H288" s="127" t="s">
        <v>186</v>
      </c>
      <c r="I288" s="139" t="s">
        <v>97</v>
      </c>
      <c r="J288" s="134">
        <v>260.7</v>
      </c>
    </row>
    <row r="289" spans="1:10" ht="15" customHeight="1">
      <c r="A289" s="69"/>
      <c r="B289" s="267"/>
      <c r="C289" s="207"/>
      <c r="D289" s="158"/>
      <c r="E289" s="158"/>
      <c r="F289" s="158"/>
      <c r="G289" s="158"/>
      <c r="H289" s="183"/>
      <c r="I289" s="208"/>
      <c r="J289" s="270"/>
    </row>
    <row r="290" spans="1:10" ht="51.75" customHeight="1">
      <c r="A290" s="69"/>
      <c r="B290" s="308" t="s">
        <v>293</v>
      </c>
      <c r="C290" s="284" t="s">
        <v>286</v>
      </c>
      <c r="D290" s="178" t="s">
        <v>186</v>
      </c>
      <c r="E290" s="178" t="s">
        <v>186</v>
      </c>
      <c r="F290" s="178" t="s">
        <v>186</v>
      </c>
      <c r="G290" s="178" t="s">
        <v>187</v>
      </c>
      <c r="H290" s="242" t="s">
        <v>186</v>
      </c>
      <c r="I290" s="284"/>
      <c r="J290" s="238">
        <f>J294+J297+J291</f>
        <v>1090</v>
      </c>
    </row>
    <row r="291" spans="1:10" ht="33.75" customHeight="1">
      <c r="A291" s="69"/>
      <c r="B291" s="199" t="s">
        <v>74</v>
      </c>
      <c r="C291" s="139" t="s">
        <v>286</v>
      </c>
      <c r="D291" s="35" t="s">
        <v>186</v>
      </c>
      <c r="E291" s="35" t="s">
        <v>186</v>
      </c>
      <c r="F291" s="35" t="s">
        <v>186</v>
      </c>
      <c r="G291" s="172" t="s">
        <v>38</v>
      </c>
      <c r="H291" s="127" t="s">
        <v>186</v>
      </c>
      <c r="I291" s="284"/>
      <c r="J291" s="134">
        <f>J292</f>
        <v>673</v>
      </c>
    </row>
    <row r="292" spans="1:10" ht="16.5" customHeight="1">
      <c r="A292" s="69"/>
      <c r="B292" s="129" t="s">
        <v>94</v>
      </c>
      <c r="C292" s="139" t="s">
        <v>286</v>
      </c>
      <c r="D292" s="35" t="s">
        <v>186</v>
      </c>
      <c r="E292" s="35" t="s">
        <v>186</v>
      </c>
      <c r="F292" s="35" t="s">
        <v>186</v>
      </c>
      <c r="G292" s="172" t="s">
        <v>38</v>
      </c>
      <c r="H292" s="127" t="s">
        <v>186</v>
      </c>
      <c r="I292" s="141" t="s">
        <v>95</v>
      </c>
      <c r="J292" s="134">
        <f>J293</f>
        <v>673</v>
      </c>
    </row>
    <row r="293" spans="1:10" ht="39.75" customHeight="1">
      <c r="A293" s="69"/>
      <c r="B293" s="129" t="s">
        <v>237</v>
      </c>
      <c r="C293" s="139" t="s">
        <v>286</v>
      </c>
      <c r="D293" s="35" t="s">
        <v>186</v>
      </c>
      <c r="E293" s="35" t="s">
        <v>186</v>
      </c>
      <c r="F293" s="35" t="s">
        <v>186</v>
      </c>
      <c r="G293" s="172" t="s">
        <v>38</v>
      </c>
      <c r="H293" s="127" t="s">
        <v>186</v>
      </c>
      <c r="I293" s="141" t="s">
        <v>191</v>
      </c>
      <c r="J293" s="134">
        <v>673</v>
      </c>
    </row>
    <row r="294" spans="1:10" ht="30" customHeight="1">
      <c r="A294" s="69"/>
      <c r="B294" s="280" t="s">
        <v>20</v>
      </c>
      <c r="C294" s="139" t="s">
        <v>286</v>
      </c>
      <c r="D294" s="35" t="s">
        <v>186</v>
      </c>
      <c r="E294" s="35" t="s">
        <v>186</v>
      </c>
      <c r="F294" s="35" t="s">
        <v>186</v>
      </c>
      <c r="G294" s="35" t="s">
        <v>53</v>
      </c>
      <c r="H294" s="127" t="s">
        <v>186</v>
      </c>
      <c r="I294" s="139"/>
      <c r="J294" s="134">
        <f>J295</f>
        <v>25</v>
      </c>
    </row>
    <row r="295" spans="1:10" ht="30" customHeight="1">
      <c r="A295" s="69"/>
      <c r="B295" s="280" t="s">
        <v>84</v>
      </c>
      <c r="C295" s="132" t="s">
        <v>286</v>
      </c>
      <c r="D295" s="125" t="s">
        <v>186</v>
      </c>
      <c r="E295" s="125" t="s">
        <v>186</v>
      </c>
      <c r="F295" s="125" t="s">
        <v>186</v>
      </c>
      <c r="G295" s="125" t="s">
        <v>53</v>
      </c>
      <c r="H295" s="127" t="s">
        <v>186</v>
      </c>
      <c r="I295" s="35">
        <v>200</v>
      </c>
      <c r="J295" s="134">
        <f>J296</f>
        <v>25</v>
      </c>
    </row>
    <row r="296" spans="1:10" ht="26.25" customHeight="1">
      <c r="A296" s="69"/>
      <c r="B296" s="280" t="s">
        <v>86</v>
      </c>
      <c r="C296" s="132" t="s">
        <v>286</v>
      </c>
      <c r="D296" s="125" t="s">
        <v>186</v>
      </c>
      <c r="E296" s="125" t="s">
        <v>186</v>
      </c>
      <c r="F296" s="125" t="s">
        <v>186</v>
      </c>
      <c r="G296" s="125" t="s">
        <v>53</v>
      </c>
      <c r="H296" s="127" t="s">
        <v>186</v>
      </c>
      <c r="I296" s="35">
        <v>240</v>
      </c>
      <c r="J296" s="134">
        <v>25</v>
      </c>
    </row>
    <row r="297" spans="1:10" ht="16.5" customHeight="1">
      <c r="A297" s="69"/>
      <c r="B297" s="281" t="s">
        <v>289</v>
      </c>
      <c r="C297" s="171" t="s">
        <v>286</v>
      </c>
      <c r="D297" s="147" t="s">
        <v>186</v>
      </c>
      <c r="E297" s="125" t="s">
        <v>186</v>
      </c>
      <c r="F297" s="125" t="s">
        <v>186</v>
      </c>
      <c r="G297" s="147" t="s">
        <v>238</v>
      </c>
      <c r="H297" s="127" t="s">
        <v>186</v>
      </c>
      <c r="I297" s="172"/>
      <c r="J297" s="134">
        <f>J298</f>
        <v>392</v>
      </c>
    </row>
    <row r="298" spans="1:10" ht="16.5" customHeight="1">
      <c r="A298" s="69"/>
      <c r="B298" s="280" t="s">
        <v>94</v>
      </c>
      <c r="C298" s="171" t="s">
        <v>286</v>
      </c>
      <c r="D298" s="147" t="s">
        <v>186</v>
      </c>
      <c r="E298" s="125" t="s">
        <v>186</v>
      </c>
      <c r="F298" s="125" t="s">
        <v>186</v>
      </c>
      <c r="G298" s="147" t="s">
        <v>238</v>
      </c>
      <c r="H298" s="127" t="s">
        <v>186</v>
      </c>
      <c r="I298" s="172" t="s">
        <v>95</v>
      </c>
      <c r="J298" s="134">
        <f>J299</f>
        <v>392</v>
      </c>
    </row>
    <row r="299" spans="1:10" ht="45" customHeight="1">
      <c r="A299" s="69"/>
      <c r="B299" s="282" t="s">
        <v>237</v>
      </c>
      <c r="C299" s="230" t="s">
        <v>286</v>
      </c>
      <c r="D299" s="157" t="s">
        <v>186</v>
      </c>
      <c r="E299" s="158" t="s">
        <v>186</v>
      </c>
      <c r="F299" s="158" t="s">
        <v>186</v>
      </c>
      <c r="G299" s="157" t="s">
        <v>238</v>
      </c>
      <c r="H299" s="183" t="s">
        <v>186</v>
      </c>
      <c r="I299" s="246" t="s">
        <v>191</v>
      </c>
      <c r="J299" s="270">
        <v>392</v>
      </c>
    </row>
    <row r="300" spans="1:10" ht="4.5" customHeight="1">
      <c r="A300" s="35"/>
      <c r="B300" s="129"/>
      <c r="C300" s="309"/>
      <c r="D300" s="310"/>
      <c r="E300" s="167"/>
      <c r="F300" s="167"/>
      <c r="G300" s="310"/>
      <c r="H300" s="315"/>
      <c r="I300" s="283"/>
      <c r="J300" s="295"/>
    </row>
    <row r="301" spans="1:10" ht="70.5" customHeight="1">
      <c r="A301" s="35"/>
      <c r="B301" s="234" t="s">
        <v>361</v>
      </c>
      <c r="C301" s="311" t="s">
        <v>294</v>
      </c>
      <c r="D301" s="312" t="s">
        <v>186</v>
      </c>
      <c r="E301" s="300" t="s">
        <v>186</v>
      </c>
      <c r="F301" s="300" t="s">
        <v>186</v>
      </c>
      <c r="G301" s="313" t="s">
        <v>187</v>
      </c>
      <c r="H301" s="242" t="s">
        <v>186</v>
      </c>
      <c r="I301" s="141"/>
      <c r="J301" s="238">
        <f>J302</f>
        <v>791.3</v>
      </c>
    </row>
    <row r="302" spans="1:10" ht="34.5" customHeight="1">
      <c r="A302" s="35"/>
      <c r="B302" s="129" t="s">
        <v>302</v>
      </c>
      <c r="C302" s="179" t="s">
        <v>294</v>
      </c>
      <c r="D302" s="124" t="s">
        <v>186</v>
      </c>
      <c r="E302" s="125" t="s">
        <v>186</v>
      </c>
      <c r="F302" s="125" t="s">
        <v>186</v>
      </c>
      <c r="G302" s="140" t="s">
        <v>301</v>
      </c>
      <c r="H302" s="127" t="s">
        <v>186</v>
      </c>
      <c r="I302" s="141"/>
      <c r="J302" s="134">
        <f>J303</f>
        <v>791.3</v>
      </c>
    </row>
    <row r="303" spans="1:10" ht="12.75" customHeight="1">
      <c r="A303" s="35"/>
      <c r="B303" s="129" t="s">
        <v>140</v>
      </c>
      <c r="C303" s="179" t="s">
        <v>294</v>
      </c>
      <c r="D303" s="124" t="s">
        <v>186</v>
      </c>
      <c r="E303" s="125" t="s">
        <v>186</v>
      </c>
      <c r="F303" s="125" t="s">
        <v>186</v>
      </c>
      <c r="G303" s="140" t="s">
        <v>301</v>
      </c>
      <c r="H303" s="127" t="s">
        <v>186</v>
      </c>
      <c r="I303" s="141" t="s">
        <v>154</v>
      </c>
      <c r="J303" s="134">
        <f>J304</f>
        <v>791.3</v>
      </c>
    </row>
    <row r="304" spans="1:10" ht="16.5" customHeight="1">
      <c r="A304" s="35"/>
      <c r="B304" s="199" t="s">
        <v>101</v>
      </c>
      <c r="C304" s="179" t="s">
        <v>294</v>
      </c>
      <c r="D304" s="124" t="s">
        <v>186</v>
      </c>
      <c r="E304" s="125" t="s">
        <v>186</v>
      </c>
      <c r="F304" s="125" t="s">
        <v>186</v>
      </c>
      <c r="G304" s="140" t="s">
        <v>301</v>
      </c>
      <c r="H304" s="127" t="s">
        <v>186</v>
      </c>
      <c r="I304" s="141" t="s">
        <v>105</v>
      </c>
      <c r="J304" s="134">
        <v>791.3</v>
      </c>
    </row>
    <row r="305" spans="1:10" ht="5.25" customHeight="1">
      <c r="A305" s="35"/>
      <c r="B305" s="267"/>
      <c r="C305" s="181"/>
      <c r="D305" s="182"/>
      <c r="E305" s="158"/>
      <c r="F305" s="158"/>
      <c r="G305" s="159"/>
      <c r="H305" s="183"/>
      <c r="I305" s="160"/>
      <c r="J305" s="270"/>
    </row>
    <row r="306" spans="1:10" ht="15" customHeight="1">
      <c r="A306" s="35"/>
      <c r="B306" s="129"/>
      <c r="C306" s="314"/>
      <c r="D306" s="306"/>
      <c r="E306" s="167"/>
      <c r="F306" s="167"/>
      <c r="G306" s="307"/>
      <c r="H306" s="315"/>
      <c r="I306" s="128"/>
      <c r="J306" s="134"/>
    </row>
    <row r="307" spans="2:10" ht="36">
      <c r="B307" s="316" t="s">
        <v>52</v>
      </c>
      <c r="C307" s="317"/>
      <c r="D307" s="318"/>
      <c r="E307" s="318"/>
      <c r="F307" s="318"/>
      <c r="G307" s="319"/>
      <c r="H307" s="320"/>
      <c r="I307" s="317"/>
      <c r="J307" s="238">
        <f>J308+J313+J326+J333+J360+J365+J386+J401+J395+J427</f>
        <v>94148.4</v>
      </c>
    </row>
    <row r="308" spans="1:10" s="63" customFormat="1" ht="31.5">
      <c r="A308" s="51"/>
      <c r="B308" s="234" t="s">
        <v>44</v>
      </c>
      <c r="C308" s="235" t="s">
        <v>9</v>
      </c>
      <c r="D308" s="236" t="s">
        <v>186</v>
      </c>
      <c r="E308" s="178" t="s">
        <v>186</v>
      </c>
      <c r="F308" s="178" t="s">
        <v>186</v>
      </c>
      <c r="G308" s="236" t="s">
        <v>187</v>
      </c>
      <c r="H308" s="242" t="s">
        <v>186</v>
      </c>
      <c r="I308" s="151"/>
      <c r="J308" s="238">
        <f>J309</f>
        <v>2011.1</v>
      </c>
    </row>
    <row r="309" spans="1:10" s="63" customFormat="1" ht="25.5">
      <c r="A309" s="64"/>
      <c r="B309" s="240" t="s">
        <v>47</v>
      </c>
      <c r="C309" s="139" t="s">
        <v>9</v>
      </c>
      <c r="D309" s="35" t="s">
        <v>186</v>
      </c>
      <c r="E309" s="35" t="s">
        <v>186</v>
      </c>
      <c r="F309" s="35" t="s">
        <v>186</v>
      </c>
      <c r="G309" s="35" t="s">
        <v>43</v>
      </c>
      <c r="H309" s="127" t="s">
        <v>186</v>
      </c>
      <c r="I309" s="139"/>
      <c r="J309" s="134">
        <f>J310</f>
        <v>2011.1</v>
      </c>
    </row>
    <row r="310" spans="1:10" s="63" customFormat="1" ht="51">
      <c r="A310" s="64"/>
      <c r="B310" s="129" t="s">
        <v>104</v>
      </c>
      <c r="C310" s="139" t="s">
        <v>9</v>
      </c>
      <c r="D310" s="35" t="s">
        <v>186</v>
      </c>
      <c r="E310" s="35" t="s">
        <v>186</v>
      </c>
      <c r="F310" s="35" t="s">
        <v>186</v>
      </c>
      <c r="G310" s="35" t="s">
        <v>43</v>
      </c>
      <c r="H310" s="127" t="s">
        <v>186</v>
      </c>
      <c r="I310" s="139" t="s">
        <v>92</v>
      </c>
      <c r="J310" s="134">
        <f>J311</f>
        <v>2011.1</v>
      </c>
    </row>
    <row r="311" spans="1:10" s="63" customFormat="1" ht="25.5">
      <c r="A311" s="64"/>
      <c r="B311" s="267" t="s">
        <v>93</v>
      </c>
      <c r="C311" s="285" t="s">
        <v>9</v>
      </c>
      <c r="D311" s="208" t="s">
        <v>186</v>
      </c>
      <c r="E311" s="208" t="s">
        <v>186</v>
      </c>
      <c r="F311" s="208" t="s">
        <v>186</v>
      </c>
      <c r="G311" s="208" t="s">
        <v>43</v>
      </c>
      <c r="H311" s="183" t="s">
        <v>186</v>
      </c>
      <c r="I311" s="285">
        <v>120</v>
      </c>
      <c r="J311" s="270">
        <v>2011.1</v>
      </c>
    </row>
    <row r="312" spans="1:10" s="63" customFormat="1" ht="12.75">
      <c r="A312" s="64"/>
      <c r="B312" s="280"/>
      <c r="C312" s="139"/>
      <c r="D312" s="35"/>
      <c r="E312" s="35"/>
      <c r="F312" s="35"/>
      <c r="G312" s="35"/>
      <c r="H312" s="288"/>
      <c r="I312" s="139"/>
      <c r="J312" s="134"/>
    </row>
    <row r="313" spans="1:10" s="63" customFormat="1" ht="31.5">
      <c r="A313" s="64"/>
      <c r="B313" s="289" t="s">
        <v>45</v>
      </c>
      <c r="C313" s="235" t="s">
        <v>10</v>
      </c>
      <c r="D313" s="236" t="s">
        <v>186</v>
      </c>
      <c r="E313" s="178" t="s">
        <v>186</v>
      </c>
      <c r="F313" s="178" t="s">
        <v>186</v>
      </c>
      <c r="G313" s="236" t="s">
        <v>187</v>
      </c>
      <c r="H313" s="242" t="s">
        <v>186</v>
      </c>
      <c r="I313" s="151"/>
      <c r="J313" s="238">
        <f>J314++J319</f>
        <v>2386.3</v>
      </c>
    </row>
    <row r="314" spans="1:10" s="63" customFormat="1" ht="25.5">
      <c r="A314" s="64"/>
      <c r="B314" s="321" t="s">
        <v>46</v>
      </c>
      <c r="C314" s="235" t="s">
        <v>10</v>
      </c>
      <c r="D314" s="236">
        <v>1</v>
      </c>
      <c r="E314" s="178" t="s">
        <v>186</v>
      </c>
      <c r="F314" s="178" t="s">
        <v>186</v>
      </c>
      <c r="G314" s="236" t="s">
        <v>187</v>
      </c>
      <c r="H314" s="242" t="s">
        <v>186</v>
      </c>
      <c r="I314" s="151"/>
      <c r="J314" s="238">
        <f>J315</f>
        <v>1339.5</v>
      </c>
    </row>
    <row r="315" spans="1:10" s="63" customFormat="1" ht="25.5">
      <c r="A315" s="64"/>
      <c r="B315" s="322" t="s">
        <v>47</v>
      </c>
      <c r="C315" s="139" t="s">
        <v>10</v>
      </c>
      <c r="D315" s="35">
        <v>1</v>
      </c>
      <c r="E315" s="35" t="s">
        <v>186</v>
      </c>
      <c r="F315" s="35" t="s">
        <v>186</v>
      </c>
      <c r="G315" s="35" t="s">
        <v>43</v>
      </c>
      <c r="H315" s="127" t="s">
        <v>186</v>
      </c>
      <c r="I315" s="139"/>
      <c r="J315" s="134">
        <f>J316</f>
        <v>1339.5</v>
      </c>
    </row>
    <row r="316" spans="1:10" s="63" customFormat="1" ht="51">
      <c r="A316" s="64"/>
      <c r="B316" s="280" t="s">
        <v>104</v>
      </c>
      <c r="C316" s="139" t="s">
        <v>10</v>
      </c>
      <c r="D316" s="35" t="s">
        <v>188</v>
      </c>
      <c r="E316" s="35" t="s">
        <v>186</v>
      </c>
      <c r="F316" s="35" t="s">
        <v>186</v>
      </c>
      <c r="G316" s="35" t="s">
        <v>43</v>
      </c>
      <c r="H316" s="127" t="s">
        <v>186</v>
      </c>
      <c r="I316" s="139">
        <v>100</v>
      </c>
      <c r="J316" s="134">
        <f>J317</f>
        <v>1339.5</v>
      </c>
    </row>
    <row r="317" spans="1:10" s="63" customFormat="1" ht="25.5">
      <c r="A317" s="64"/>
      <c r="B317" s="280" t="s">
        <v>93</v>
      </c>
      <c r="C317" s="139" t="s">
        <v>10</v>
      </c>
      <c r="D317" s="35" t="s">
        <v>188</v>
      </c>
      <c r="E317" s="35" t="s">
        <v>186</v>
      </c>
      <c r="F317" s="35" t="s">
        <v>186</v>
      </c>
      <c r="G317" s="35" t="s">
        <v>43</v>
      </c>
      <c r="H317" s="127" t="s">
        <v>186</v>
      </c>
      <c r="I317" s="139">
        <v>120</v>
      </c>
      <c r="J317" s="134">
        <v>1339.5</v>
      </c>
    </row>
    <row r="318" spans="1:10" s="63" customFormat="1" ht="12.75">
      <c r="A318" s="64"/>
      <c r="B318" s="280"/>
      <c r="C318" s="139"/>
      <c r="D318" s="35"/>
      <c r="E318" s="35"/>
      <c r="F318" s="35"/>
      <c r="G318" s="35"/>
      <c r="H318" s="127"/>
      <c r="I318" s="139"/>
      <c r="J318" s="134"/>
    </row>
    <row r="319" spans="1:10" s="63" customFormat="1" ht="12.75">
      <c r="A319" s="64"/>
      <c r="B319" s="321" t="s">
        <v>48</v>
      </c>
      <c r="C319" s="235" t="s">
        <v>10</v>
      </c>
      <c r="D319" s="236" t="s">
        <v>184</v>
      </c>
      <c r="E319" s="178" t="s">
        <v>186</v>
      </c>
      <c r="F319" s="178" t="s">
        <v>186</v>
      </c>
      <c r="G319" s="236" t="s">
        <v>187</v>
      </c>
      <c r="H319" s="242" t="s">
        <v>186</v>
      </c>
      <c r="I319" s="151"/>
      <c r="J319" s="238">
        <f>J320</f>
        <v>1046.8</v>
      </c>
    </row>
    <row r="320" spans="1:10" s="63" customFormat="1" ht="25.5">
      <c r="A320" s="64"/>
      <c r="B320" s="322" t="s">
        <v>47</v>
      </c>
      <c r="C320" s="139" t="s">
        <v>10</v>
      </c>
      <c r="D320" s="35" t="s">
        <v>184</v>
      </c>
      <c r="E320" s="35" t="s">
        <v>186</v>
      </c>
      <c r="F320" s="35" t="s">
        <v>186</v>
      </c>
      <c r="G320" s="35" t="s">
        <v>43</v>
      </c>
      <c r="H320" s="127" t="s">
        <v>186</v>
      </c>
      <c r="I320" s="139"/>
      <c r="J320" s="134">
        <f>J321+J323</f>
        <v>1046.8</v>
      </c>
    </row>
    <row r="321" spans="1:10" s="63" customFormat="1" ht="51">
      <c r="A321" s="64"/>
      <c r="B321" s="280" t="s">
        <v>104</v>
      </c>
      <c r="C321" s="139" t="s">
        <v>10</v>
      </c>
      <c r="D321" s="35" t="s">
        <v>184</v>
      </c>
      <c r="E321" s="35" t="s">
        <v>186</v>
      </c>
      <c r="F321" s="35" t="s">
        <v>186</v>
      </c>
      <c r="G321" s="35" t="s">
        <v>43</v>
      </c>
      <c r="H321" s="127" t="s">
        <v>186</v>
      </c>
      <c r="I321" s="139">
        <v>100</v>
      </c>
      <c r="J321" s="134">
        <f>J322</f>
        <v>886.8</v>
      </c>
    </row>
    <row r="322" spans="1:10" s="63" customFormat="1" ht="25.5">
      <c r="A322" s="64"/>
      <c r="B322" s="280" t="s">
        <v>93</v>
      </c>
      <c r="C322" s="139" t="s">
        <v>10</v>
      </c>
      <c r="D322" s="35" t="s">
        <v>184</v>
      </c>
      <c r="E322" s="35" t="s">
        <v>186</v>
      </c>
      <c r="F322" s="35" t="s">
        <v>186</v>
      </c>
      <c r="G322" s="35" t="s">
        <v>43</v>
      </c>
      <c r="H322" s="127" t="s">
        <v>186</v>
      </c>
      <c r="I322" s="139">
        <v>120</v>
      </c>
      <c r="J322" s="134">
        <v>886.8</v>
      </c>
    </row>
    <row r="323" spans="1:10" s="63" customFormat="1" ht="25.5">
      <c r="A323" s="64"/>
      <c r="B323" s="280" t="s">
        <v>84</v>
      </c>
      <c r="C323" s="139" t="s">
        <v>10</v>
      </c>
      <c r="D323" s="35" t="s">
        <v>184</v>
      </c>
      <c r="E323" s="35" t="s">
        <v>186</v>
      </c>
      <c r="F323" s="35" t="s">
        <v>186</v>
      </c>
      <c r="G323" s="35" t="s">
        <v>43</v>
      </c>
      <c r="H323" s="127" t="s">
        <v>186</v>
      </c>
      <c r="I323" s="139" t="s">
        <v>85</v>
      </c>
      <c r="J323" s="134">
        <f>J324</f>
        <v>160</v>
      </c>
    </row>
    <row r="324" spans="1:10" s="63" customFormat="1" ht="25.5">
      <c r="A324" s="64"/>
      <c r="B324" s="280" t="s">
        <v>86</v>
      </c>
      <c r="C324" s="139" t="s">
        <v>10</v>
      </c>
      <c r="D324" s="35" t="s">
        <v>184</v>
      </c>
      <c r="E324" s="35" t="s">
        <v>186</v>
      </c>
      <c r="F324" s="35" t="s">
        <v>186</v>
      </c>
      <c r="G324" s="35" t="s">
        <v>43</v>
      </c>
      <c r="H324" s="127" t="s">
        <v>186</v>
      </c>
      <c r="I324" s="139" t="s">
        <v>87</v>
      </c>
      <c r="J324" s="134">
        <v>160</v>
      </c>
    </row>
    <row r="325" spans="1:10" s="63" customFormat="1" ht="12.75">
      <c r="A325" s="64"/>
      <c r="B325" s="282"/>
      <c r="C325" s="285"/>
      <c r="D325" s="208"/>
      <c r="E325" s="208"/>
      <c r="F325" s="208"/>
      <c r="G325" s="208"/>
      <c r="H325" s="286"/>
      <c r="I325" s="285"/>
      <c r="J325" s="270"/>
    </row>
    <row r="326" spans="1:10" s="63" customFormat="1" ht="31.5">
      <c r="A326" s="64"/>
      <c r="B326" s="323" t="s">
        <v>49</v>
      </c>
      <c r="C326" s="257" t="s">
        <v>11</v>
      </c>
      <c r="D326" s="258" t="s">
        <v>186</v>
      </c>
      <c r="E326" s="259" t="s">
        <v>186</v>
      </c>
      <c r="F326" s="259" t="s">
        <v>186</v>
      </c>
      <c r="G326" s="258" t="s">
        <v>187</v>
      </c>
      <c r="H326" s="252" t="s">
        <v>186</v>
      </c>
      <c r="I326" s="260"/>
      <c r="J326" s="273">
        <f>J327</f>
        <v>1814</v>
      </c>
    </row>
    <row r="327" spans="1:10" s="63" customFormat="1" ht="25.5">
      <c r="A327" s="64"/>
      <c r="B327" s="240" t="s">
        <v>47</v>
      </c>
      <c r="C327" s="139" t="s">
        <v>11</v>
      </c>
      <c r="D327" s="35" t="s">
        <v>186</v>
      </c>
      <c r="E327" s="35" t="s">
        <v>186</v>
      </c>
      <c r="F327" s="35" t="s">
        <v>186</v>
      </c>
      <c r="G327" s="35" t="s">
        <v>43</v>
      </c>
      <c r="H327" s="127" t="s">
        <v>186</v>
      </c>
      <c r="I327" s="139"/>
      <c r="J327" s="134">
        <f>J328+J330</f>
        <v>1814</v>
      </c>
    </row>
    <row r="328" spans="1:10" s="63" customFormat="1" ht="51">
      <c r="A328" s="64"/>
      <c r="B328" s="129" t="s">
        <v>104</v>
      </c>
      <c r="C328" s="139" t="s">
        <v>11</v>
      </c>
      <c r="D328" s="35" t="s">
        <v>186</v>
      </c>
      <c r="E328" s="35" t="s">
        <v>186</v>
      </c>
      <c r="F328" s="35" t="s">
        <v>186</v>
      </c>
      <c r="G328" s="35" t="s">
        <v>43</v>
      </c>
      <c r="H328" s="127" t="s">
        <v>186</v>
      </c>
      <c r="I328" s="139">
        <v>100</v>
      </c>
      <c r="J328" s="134">
        <f>J329</f>
        <v>1772.9</v>
      </c>
    </row>
    <row r="329" spans="1:10" s="63" customFormat="1" ht="25.5">
      <c r="A329" s="64"/>
      <c r="B329" s="129" t="s">
        <v>93</v>
      </c>
      <c r="C329" s="139" t="s">
        <v>11</v>
      </c>
      <c r="D329" s="35" t="s">
        <v>186</v>
      </c>
      <c r="E329" s="35" t="s">
        <v>186</v>
      </c>
      <c r="F329" s="35" t="s">
        <v>186</v>
      </c>
      <c r="G329" s="35" t="s">
        <v>43</v>
      </c>
      <c r="H329" s="127" t="s">
        <v>186</v>
      </c>
      <c r="I329" s="139">
        <v>120</v>
      </c>
      <c r="J329" s="134">
        <v>1772.9</v>
      </c>
    </row>
    <row r="330" spans="1:10" s="63" customFormat="1" ht="25.5">
      <c r="A330" s="64"/>
      <c r="B330" s="129" t="s">
        <v>84</v>
      </c>
      <c r="C330" s="139" t="s">
        <v>11</v>
      </c>
      <c r="D330" s="35" t="s">
        <v>186</v>
      </c>
      <c r="E330" s="35" t="s">
        <v>186</v>
      </c>
      <c r="F330" s="35" t="s">
        <v>186</v>
      </c>
      <c r="G330" s="35" t="s">
        <v>43</v>
      </c>
      <c r="H330" s="127" t="s">
        <v>186</v>
      </c>
      <c r="I330" s="139">
        <v>200</v>
      </c>
      <c r="J330" s="134">
        <f>J331</f>
        <v>41.1</v>
      </c>
    </row>
    <row r="331" spans="1:10" s="63" customFormat="1" ht="25.5">
      <c r="A331" s="64"/>
      <c r="B331" s="129" t="s">
        <v>86</v>
      </c>
      <c r="C331" s="139" t="s">
        <v>11</v>
      </c>
      <c r="D331" s="35" t="s">
        <v>186</v>
      </c>
      <c r="E331" s="35" t="s">
        <v>186</v>
      </c>
      <c r="F331" s="35" t="s">
        <v>186</v>
      </c>
      <c r="G331" s="35" t="s">
        <v>43</v>
      </c>
      <c r="H331" s="127" t="s">
        <v>186</v>
      </c>
      <c r="I331" s="139">
        <v>240</v>
      </c>
      <c r="J331" s="134">
        <v>41.1</v>
      </c>
    </row>
    <row r="332" spans="1:10" s="63" customFormat="1" ht="12.75">
      <c r="A332" s="64"/>
      <c r="B332" s="261"/>
      <c r="C332" s="292"/>
      <c r="D332" s="293"/>
      <c r="E332" s="293"/>
      <c r="F332" s="293"/>
      <c r="G332" s="293"/>
      <c r="H332" s="294"/>
      <c r="I332" s="292"/>
      <c r="J332" s="295"/>
    </row>
    <row r="333" spans="1:10" s="63" customFormat="1" ht="31.5">
      <c r="A333" s="64"/>
      <c r="B333" s="234" t="s">
        <v>50</v>
      </c>
      <c r="C333" s="284" t="s">
        <v>12</v>
      </c>
      <c r="D333" s="178" t="s">
        <v>186</v>
      </c>
      <c r="E333" s="178" t="s">
        <v>186</v>
      </c>
      <c r="F333" s="178" t="s">
        <v>186</v>
      </c>
      <c r="G333" s="178" t="s">
        <v>187</v>
      </c>
      <c r="H333" s="242" t="s">
        <v>186</v>
      </c>
      <c r="I333" s="139"/>
      <c r="J333" s="238">
        <f>J337+J342+J352+J334+J347</f>
        <v>53370.899999999994</v>
      </c>
    </row>
    <row r="334" spans="1:10" s="63" customFormat="1" ht="38.25">
      <c r="A334" s="64"/>
      <c r="B334" s="129" t="s">
        <v>285</v>
      </c>
      <c r="C334" s="132" t="s">
        <v>12</v>
      </c>
      <c r="D334" s="125" t="s">
        <v>186</v>
      </c>
      <c r="E334" s="125" t="s">
        <v>186</v>
      </c>
      <c r="F334" s="125" t="s">
        <v>186</v>
      </c>
      <c r="G334" s="125" t="s">
        <v>283</v>
      </c>
      <c r="H334" s="127" t="s">
        <v>186</v>
      </c>
      <c r="I334" s="139"/>
      <c r="J334" s="134">
        <f>J335</f>
        <v>6.7</v>
      </c>
    </row>
    <row r="335" spans="1:10" s="63" customFormat="1" ht="25.5">
      <c r="A335" s="64"/>
      <c r="B335" s="129" t="s">
        <v>84</v>
      </c>
      <c r="C335" s="132" t="s">
        <v>12</v>
      </c>
      <c r="D335" s="125" t="s">
        <v>186</v>
      </c>
      <c r="E335" s="125" t="s">
        <v>186</v>
      </c>
      <c r="F335" s="125" t="s">
        <v>186</v>
      </c>
      <c r="G335" s="125" t="s">
        <v>283</v>
      </c>
      <c r="H335" s="127" t="s">
        <v>186</v>
      </c>
      <c r="I335" s="139" t="s">
        <v>85</v>
      </c>
      <c r="J335" s="134">
        <f>J336</f>
        <v>6.7</v>
      </c>
    </row>
    <row r="336" spans="1:10" s="63" customFormat="1" ht="25.5">
      <c r="A336" s="64"/>
      <c r="B336" s="129" t="s">
        <v>86</v>
      </c>
      <c r="C336" s="132" t="s">
        <v>12</v>
      </c>
      <c r="D336" s="125" t="s">
        <v>186</v>
      </c>
      <c r="E336" s="125" t="s">
        <v>186</v>
      </c>
      <c r="F336" s="125" t="s">
        <v>186</v>
      </c>
      <c r="G336" s="125" t="s">
        <v>283</v>
      </c>
      <c r="H336" s="127" t="s">
        <v>186</v>
      </c>
      <c r="I336" s="139" t="s">
        <v>87</v>
      </c>
      <c r="J336" s="134">
        <v>6.7</v>
      </c>
    </row>
    <row r="337" spans="1:10" s="63" customFormat="1" ht="51">
      <c r="A337" s="64"/>
      <c r="B337" s="129" t="s">
        <v>168</v>
      </c>
      <c r="C337" s="139" t="s">
        <v>12</v>
      </c>
      <c r="D337" s="35" t="s">
        <v>186</v>
      </c>
      <c r="E337" s="35" t="s">
        <v>186</v>
      </c>
      <c r="F337" s="35" t="s">
        <v>186</v>
      </c>
      <c r="G337" s="35">
        <v>7869</v>
      </c>
      <c r="H337" s="127" t="s">
        <v>186</v>
      </c>
      <c r="I337" s="139"/>
      <c r="J337" s="134">
        <f>J338+J340</f>
        <v>20</v>
      </c>
    </row>
    <row r="338" spans="1:10" s="63" customFormat="1" ht="51">
      <c r="A338" s="64"/>
      <c r="B338" s="129" t="s">
        <v>104</v>
      </c>
      <c r="C338" s="139" t="s">
        <v>12</v>
      </c>
      <c r="D338" s="35" t="s">
        <v>186</v>
      </c>
      <c r="E338" s="35" t="s">
        <v>186</v>
      </c>
      <c r="F338" s="35" t="s">
        <v>186</v>
      </c>
      <c r="G338" s="35">
        <v>7869</v>
      </c>
      <c r="H338" s="127" t="s">
        <v>186</v>
      </c>
      <c r="I338" s="139">
        <v>100</v>
      </c>
      <c r="J338" s="134">
        <f>J339</f>
        <v>2.3</v>
      </c>
    </row>
    <row r="339" spans="1:10" s="63" customFormat="1" ht="25.5">
      <c r="A339" s="64"/>
      <c r="B339" s="129" t="s">
        <v>93</v>
      </c>
      <c r="C339" s="139" t="s">
        <v>12</v>
      </c>
      <c r="D339" s="35" t="s">
        <v>186</v>
      </c>
      <c r="E339" s="35" t="s">
        <v>186</v>
      </c>
      <c r="F339" s="35" t="s">
        <v>186</v>
      </c>
      <c r="G339" s="35">
        <v>7869</v>
      </c>
      <c r="H339" s="127" t="s">
        <v>186</v>
      </c>
      <c r="I339" s="139">
        <v>120</v>
      </c>
      <c r="J339" s="134">
        <v>2.3</v>
      </c>
    </row>
    <row r="340" spans="1:10" s="63" customFormat="1" ht="25.5">
      <c r="A340" s="64"/>
      <c r="B340" s="129" t="s">
        <v>84</v>
      </c>
      <c r="C340" s="139" t="s">
        <v>12</v>
      </c>
      <c r="D340" s="35" t="s">
        <v>186</v>
      </c>
      <c r="E340" s="35" t="s">
        <v>186</v>
      </c>
      <c r="F340" s="35" t="s">
        <v>186</v>
      </c>
      <c r="G340" s="35" t="s">
        <v>54</v>
      </c>
      <c r="H340" s="127" t="s">
        <v>186</v>
      </c>
      <c r="I340" s="139">
        <v>200</v>
      </c>
      <c r="J340" s="134">
        <f>J341</f>
        <v>17.7</v>
      </c>
    </row>
    <row r="341" spans="1:10" s="63" customFormat="1" ht="25.5">
      <c r="A341" s="64"/>
      <c r="B341" s="129" t="s">
        <v>86</v>
      </c>
      <c r="C341" s="139" t="s">
        <v>12</v>
      </c>
      <c r="D341" s="35" t="s">
        <v>186</v>
      </c>
      <c r="E341" s="35" t="s">
        <v>186</v>
      </c>
      <c r="F341" s="35" t="s">
        <v>186</v>
      </c>
      <c r="G341" s="35" t="s">
        <v>54</v>
      </c>
      <c r="H341" s="127" t="s">
        <v>186</v>
      </c>
      <c r="I341" s="139">
        <v>240</v>
      </c>
      <c r="J341" s="134">
        <v>17.7</v>
      </c>
    </row>
    <row r="342" spans="1:10" s="63" customFormat="1" ht="12.75">
      <c r="A342" s="64"/>
      <c r="B342" s="129" t="s">
        <v>175</v>
      </c>
      <c r="C342" s="139" t="s">
        <v>12</v>
      </c>
      <c r="D342" s="35" t="s">
        <v>186</v>
      </c>
      <c r="E342" s="35" t="s">
        <v>186</v>
      </c>
      <c r="F342" s="35" t="s">
        <v>186</v>
      </c>
      <c r="G342" s="35" t="s">
        <v>176</v>
      </c>
      <c r="H342" s="127" t="s">
        <v>186</v>
      </c>
      <c r="I342" s="139"/>
      <c r="J342" s="134">
        <f>J343+J345</f>
        <v>366.7</v>
      </c>
    </row>
    <row r="343" spans="1:10" s="63" customFormat="1" ht="51">
      <c r="A343" s="64"/>
      <c r="B343" s="129" t="s">
        <v>104</v>
      </c>
      <c r="C343" s="139" t="s">
        <v>12</v>
      </c>
      <c r="D343" s="35" t="s">
        <v>186</v>
      </c>
      <c r="E343" s="35" t="s">
        <v>186</v>
      </c>
      <c r="F343" s="35" t="s">
        <v>186</v>
      </c>
      <c r="G343" s="35" t="s">
        <v>176</v>
      </c>
      <c r="H343" s="127" t="s">
        <v>186</v>
      </c>
      <c r="I343" s="139">
        <v>100</v>
      </c>
      <c r="J343" s="134">
        <f>J344</f>
        <v>359.8</v>
      </c>
    </row>
    <row r="344" spans="1:10" s="63" customFormat="1" ht="25.5">
      <c r="A344" s="64"/>
      <c r="B344" s="129" t="s">
        <v>93</v>
      </c>
      <c r="C344" s="139" t="s">
        <v>12</v>
      </c>
      <c r="D344" s="35" t="s">
        <v>186</v>
      </c>
      <c r="E344" s="35" t="s">
        <v>186</v>
      </c>
      <c r="F344" s="35" t="s">
        <v>186</v>
      </c>
      <c r="G344" s="35" t="s">
        <v>176</v>
      </c>
      <c r="H344" s="127" t="s">
        <v>186</v>
      </c>
      <c r="I344" s="139">
        <v>120</v>
      </c>
      <c r="J344" s="134">
        <v>359.8</v>
      </c>
    </row>
    <row r="345" spans="1:10" s="63" customFormat="1" ht="25.5">
      <c r="A345" s="64"/>
      <c r="B345" s="129" t="s">
        <v>84</v>
      </c>
      <c r="C345" s="139" t="s">
        <v>12</v>
      </c>
      <c r="D345" s="35" t="s">
        <v>186</v>
      </c>
      <c r="E345" s="35" t="s">
        <v>186</v>
      </c>
      <c r="F345" s="35" t="s">
        <v>186</v>
      </c>
      <c r="G345" s="35" t="s">
        <v>176</v>
      </c>
      <c r="H345" s="127" t="s">
        <v>186</v>
      </c>
      <c r="I345" s="139">
        <v>200</v>
      </c>
      <c r="J345" s="134">
        <f>J346</f>
        <v>6.9</v>
      </c>
    </row>
    <row r="346" spans="1:10" s="63" customFormat="1" ht="25.5">
      <c r="A346" s="64"/>
      <c r="B346" s="129" t="s">
        <v>86</v>
      </c>
      <c r="C346" s="139" t="s">
        <v>12</v>
      </c>
      <c r="D346" s="35" t="s">
        <v>186</v>
      </c>
      <c r="E346" s="35" t="s">
        <v>186</v>
      </c>
      <c r="F346" s="35" t="s">
        <v>186</v>
      </c>
      <c r="G346" s="35" t="s">
        <v>176</v>
      </c>
      <c r="H346" s="127" t="s">
        <v>186</v>
      </c>
      <c r="I346" s="139">
        <v>240</v>
      </c>
      <c r="J346" s="134">
        <v>6.9</v>
      </c>
    </row>
    <row r="347" spans="1:10" s="63" customFormat="1" ht="25.5">
      <c r="A347" s="64"/>
      <c r="B347" s="129" t="s">
        <v>39</v>
      </c>
      <c r="C347" s="139" t="s">
        <v>12</v>
      </c>
      <c r="D347" s="35" t="s">
        <v>186</v>
      </c>
      <c r="E347" s="35" t="s">
        <v>186</v>
      </c>
      <c r="F347" s="35" t="s">
        <v>186</v>
      </c>
      <c r="G347" s="35" t="s">
        <v>307</v>
      </c>
      <c r="H347" s="127" t="s">
        <v>188</v>
      </c>
      <c r="I347" s="139"/>
      <c r="J347" s="134">
        <f>J348+J350</f>
        <v>1541.9</v>
      </c>
    </row>
    <row r="348" spans="1:10" s="63" customFormat="1" ht="51">
      <c r="A348" s="64"/>
      <c r="B348" s="129" t="s">
        <v>104</v>
      </c>
      <c r="C348" s="139" t="s">
        <v>12</v>
      </c>
      <c r="D348" s="35" t="s">
        <v>186</v>
      </c>
      <c r="E348" s="35" t="s">
        <v>186</v>
      </c>
      <c r="F348" s="35" t="s">
        <v>186</v>
      </c>
      <c r="G348" s="35" t="s">
        <v>307</v>
      </c>
      <c r="H348" s="127" t="s">
        <v>188</v>
      </c>
      <c r="I348" s="139">
        <v>100</v>
      </c>
      <c r="J348" s="134">
        <f>J349</f>
        <v>1484.9</v>
      </c>
    </row>
    <row r="349" spans="1:10" s="63" customFormat="1" ht="25.5">
      <c r="A349" s="64"/>
      <c r="B349" s="129" t="s">
        <v>93</v>
      </c>
      <c r="C349" s="139" t="s">
        <v>12</v>
      </c>
      <c r="D349" s="35" t="s">
        <v>186</v>
      </c>
      <c r="E349" s="35" t="s">
        <v>186</v>
      </c>
      <c r="F349" s="35" t="s">
        <v>186</v>
      </c>
      <c r="G349" s="35" t="s">
        <v>307</v>
      </c>
      <c r="H349" s="127" t="s">
        <v>188</v>
      </c>
      <c r="I349" s="139">
        <v>120</v>
      </c>
      <c r="J349" s="134">
        <v>1484.9</v>
      </c>
    </row>
    <row r="350" spans="1:10" s="63" customFormat="1" ht="25.5">
      <c r="A350" s="64"/>
      <c r="B350" s="129" t="s">
        <v>84</v>
      </c>
      <c r="C350" s="139" t="s">
        <v>12</v>
      </c>
      <c r="D350" s="35" t="s">
        <v>186</v>
      </c>
      <c r="E350" s="35" t="s">
        <v>186</v>
      </c>
      <c r="F350" s="35" t="s">
        <v>186</v>
      </c>
      <c r="G350" s="35" t="s">
        <v>307</v>
      </c>
      <c r="H350" s="127" t="s">
        <v>188</v>
      </c>
      <c r="I350" s="139">
        <v>200</v>
      </c>
      <c r="J350" s="134">
        <f>J351</f>
        <v>57</v>
      </c>
    </row>
    <row r="351" spans="1:10" s="63" customFormat="1" ht="25.5">
      <c r="A351" s="64"/>
      <c r="B351" s="129" t="s">
        <v>86</v>
      </c>
      <c r="C351" s="139" t="s">
        <v>12</v>
      </c>
      <c r="D351" s="35" t="s">
        <v>186</v>
      </c>
      <c r="E351" s="35" t="s">
        <v>186</v>
      </c>
      <c r="F351" s="35" t="s">
        <v>186</v>
      </c>
      <c r="G351" s="35" t="s">
        <v>307</v>
      </c>
      <c r="H351" s="127" t="s">
        <v>188</v>
      </c>
      <c r="I351" s="139">
        <v>240</v>
      </c>
      <c r="J351" s="134">
        <v>57</v>
      </c>
    </row>
    <row r="352" spans="1:10" s="63" customFormat="1" ht="25.5">
      <c r="A352" s="64"/>
      <c r="B352" s="240" t="s">
        <v>47</v>
      </c>
      <c r="C352" s="139" t="s">
        <v>12</v>
      </c>
      <c r="D352" s="35" t="s">
        <v>186</v>
      </c>
      <c r="E352" s="35" t="s">
        <v>186</v>
      </c>
      <c r="F352" s="35" t="s">
        <v>186</v>
      </c>
      <c r="G352" s="35" t="s">
        <v>43</v>
      </c>
      <c r="H352" s="127" t="s">
        <v>186</v>
      </c>
      <c r="I352" s="139"/>
      <c r="J352" s="134">
        <f>J353+J355+J357</f>
        <v>51435.6</v>
      </c>
    </row>
    <row r="353" spans="1:10" s="63" customFormat="1" ht="51">
      <c r="A353" s="64"/>
      <c r="B353" s="129" t="s">
        <v>104</v>
      </c>
      <c r="C353" s="139" t="s">
        <v>12</v>
      </c>
      <c r="D353" s="35" t="s">
        <v>186</v>
      </c>
      <c r="E353" s="35" t="s">
        <v>186</v>
      </c>
      <c r="F353" s="35" t="s">
        <v>186</v>
      </c>
      <c r="G353" s="35" t="s">
        <v>43</v>
      </c>
      <c r="H353" s="127" t="s">
        <v>186</v>
      </c>
      <c r="I353" s="139">
        <v>100</v>
      </c>
      <c r="J353" s="134">
        <f>J354</f>
        <v>47130</v>
      </c>
    </row>
    <row r="354" spans="1:10" s="63" customFormat="1" ht="25.5">
      <c r="A354" s="64"/>
      <c r="B354" s="129" t="s">
        <v>93</v>
      </c>
      <c r="C354" s="139" t="s">
        <v>12</v>
      </c>
      <c r="D354" s="35" t="s">
        <v>186</v>
      </c>
      <c r="E354" s="35" t="s">
        <v>186</v>
      </c>
      <c r="F354" s="35" t="s">
        <v>186</v>
      </c>
      <c r="G354" s="35" t="s">
        <v>43</v>
      </c>
      <c r="H354" s="127" t="s">
        <v>186</v>
      </c>
      <c r="I354" s="139">
        <v>120</v>
      </c>
      <c r="J354" s="134">
        <f>33112.8+14017.2</f>
        <v>47130</v>
      </c>
    </row>
    <row r="355" spans="1:10" s="63" customFormat="1" ht="25.5">
      <c r="A355" s="64"/>
      <c r="B355" s="129" t="s">
        <v>84</v>
      </c>
      <c r="C355" s="139" t="s">
        <v>12</v>
      </c>
      <c r="D355" s="35" t="s">
        <v>186</v>
      </c>
      <c r="E355" s="35" t="s">
        <v>186</v>
      </c>
      <c r="F355" s="35" t="s">
        <v>186</v>
      </c>
      <c r="G355" s="35" t="s">
        <v>43</v>
      </c>
      <c r="H355" s="127" t="s">
        <v>186</v>
      </c>
      <c r="I355" s="139">
        <v>200</v>
      </c>
      <c r="J355" s="134">
        <f>J356</f>
        <v>2331.4</v>
      </c>
    </row>
    <row r="356" spans="1:10" s="63" customFormat="1" ht="25.5">
      <c r="A356" s="64"/>
      <c r="B356" s="129" t="s">
        <v>86</v>
      </c>
      <c r="C356" s="139" t="s">
        <v>12</v>
      </c>
      <c r="D356" s="35" t="s">
        <v>186</v>
      </c>
      <c r="E356" s="35" t="s">
        <v>186</v>
      </c>
      <c r="F356" s="35" t="s">
        <v>186</v>
      </c>
      <c r="G356" s="35" t="s">
        <v>43</v>
      </c>
      <c r="H356" s="127" t="s">
        <v>186</v>
      </c>
      <c r="I356" s="139">
        <v>240</v>
      </c>
      <c r="J356" s="134">
        <f>1808.1+485+38.3</f>
        <v>2331.4</v>
      </c>
    </row>
    <row r="357" spans="1:10" s="63" customFormat="1" ht="12.75">
      <c r="A357" s="64"/>
      <c r="B357" s="129" t="s">
        <v>94</v>
      </c>
      <c r="C357" s="139" t="s">
        <v>12</v>
      </c>
      <c r="D357" s="35" t="s">
        <v>186</v>
      </c>
      <c r="E357" s="35" t="s">
        <v>186</v>
      </c>
      <c r="F357" s="35" t="s">
        <v>186</v>
      </c>
      <c r="G357" s="35" t="s">
        <v>43</v>
      </c>
      <c r="H357" s="127" t="s">
        <v>186</v>
      </c>
      <c r="I357" s="139">
        <v>800</v>
      </c>
      <c r="J357" s="134">
        <f>J358</f>
        <v>1974.2</v>
      </c>
    </row>
    <row r="358" spans="1:10" s="63" customFormat="1" ht="20.25" customHeight="1">
      <c r="A358" s="64"/>
      <c r="B358" s="129" t="s">
        <v>243</v>
      </c>
      <c r="C358" s="285" t="s">
        <v>12</v>
      </c>
      <c r="D358" s="208" t="s">
        <v>186</v>
      </c>
      <c r="E358" s="208" t="s">
        <v>186</v>
      </c>
      <c r="F358" s="208" t="s">
        <v>186</v>
      </c>
      <c r="G358" s="208" t="s">
        <v>43</v>
      </c>
      <c r="H358" s="183" t="s">
        <v>186</v>
      </c>
      <c r="I358" s="285" t="s">
        <v>242</v>
      </c>
      <c r="J358" s="270">
        <v>1974.2</v>
      </c>
    </row>
    <row r="359" spans="1:10" s="63" customFormat="1" ht="12.75">
      <c r="A359" s="64"/>
      <c r="B359" s="291"/>
      <c r="C359" s="132"/>
      <c r="D359" s="125"/>
      <c r="E359" s="125"/>
      <c r="F359" s="125"/>
      <c r="G359" s="125"/>
      <c r="H359" s="127"/>
      <c r="I359" s="139"/>
      <c r="J359" s="134"/>
    </row>
    <row r="360" spans="1:10" s="63" customFormat="1" ht="31.5">
      <c r="A360" s="64"/>
      <c r="B360" s="289" t="s">
        <v>51</v>
      </c>
      <c r="C360" s="235" t="s">
        <v>13</v>
      </c>
      <c r="D360" s="236" t="s">
        <v>186</v>
      </c>
      <c r="E360" s="178" t="s">
        <v>186</v>
      </c>
      <c r="F360" s="178" t="s">
        <v>186</v>
      </c>
      <c r="G360" s="236" t="s">
        <v>187</v>
      </c>
      <c r="H360" s="242" t="s">
        <v>186</v>
      </c>
      <c r="I360" s="151"/>
      <c r="J360" s="238">
        <f>J361</f>
        <v>1000</v>
      </c>
    </row>
    <row r="361" spans="1:10" s="63" customFormat="1" ht="25.5">
      <c r="A361" s="64"/>
      <c r="B361" s="280" t="s">
        <v>51</v>
      </c>
      <c r="C361" s="139" t="s">
        <v>13</v>
      </c>
      <c r="D361" s="35" t="s">
        <v>186</v>
      </c>
      <c r="E361" s="35" t="s">
        <v>186</v>
      </c>
      <c r="F361" s="35" t="s">
        <v>186</v>
      </c>
      <c r="G361" s="35" t="s">
        <v>28</v>
      </c>
      <c r="H361" s="127" t="s">
        <v>186</v>
      </c>
      <c r="I361" s="139"/>
      <c r="J361" s="134">
        <f>J362</f>
        <v>1000</v>
      </c>
    </row>
    <row r="362" spans="1:10" s="63" customFormat="1" ht="12.75">
      <c r="A362" s="64"/>
      <c r="B362" s="280" t="s">
        <v>94</v>
      </c>
      <c r="C362" s="139" t="s">
        <v>13</v>
      </c>
      <c r="D362" s="35" t="s">
        <v>186</v>
      </c>
      <c r="E362" s="35" t="s">
        <v>186</v>
      </c>
      <c r="F362" s="35" t="s">
        <v>186</v>
      </c>
      <c r="G362" s="35" t="s">
        <v>28</v>
      </c>
      <c r="H362" s="127" t="s">
        <v>186</v>
      </c>
      <c r="I362" s="139" t="s">
        <v>95</v>
      </c>
      <c r="J362" s="134">
        <f>J363</f>
        <v>1000</v>
      </c>
    </row>
    <row r="363" spans="1:10" s="63" customFormat="1" ht="12.75">
      <c r="A363" s="64"/>
      <c r="B363" s="282" t="s">
        <v>82</v>
      </c>
      <c r="C363" s="285" t="s">
        <v>13</v>
      </c>
      <c r="D363" s="208" t="s">
        <v>186</v>
      </c>
      <c r="E363" s="208" t="s">
        <v>186</v>
      </c>
      <c r="F363" s="208" t="s">
        <v>186</v>
      </c>
      <c r="G363" s="208" t="s">
        <v>28</v>
      </c>
      <c r="H363" s="183" t="s">
        <v>186</v>
      </c>
      <c r="I363" s="285">
        <v>870</v>
      </c>
      <c r="J363" s="270">
        <v>1000</v>
      </c>
    </row>
    <row r="364" spans="1:10" s="63" customFormat="1" ht="12.75">
      <c r="A364" s="64"/>
      <c r="B364" s="261"/>
      <c r="C364" s="292"/>
      <c r="D364" s="293"/>
      <c r="E364" s="293"/>
      <c r="F364" s="293"/>
      <c r="G364" s="293"/>
      <c r="H364" s="294"/>
      <c r="I364" s="292"/>
      <c r="J364" s="295"/>
    </row>
    <row r="365" spans="1:10" ht="31.5">
      <c r="A365" s="64"/>
      <c r="B365" s="324" t="s">
        <v>77</v>
      </c>
      <c r="C365" s="284" t="s">
        <v>14</v>
      </c>
      <c r="D365" s="178" t="s">
        <v>186</v>
      </c>
      <c r="E365" s="178" t="s">
        <v>186</v>
      </c>
      <c r="F365" s="178" t="s">
        <v>186</v>
      </c>
      <c r="G365" s="178" t="s">
        <v>187</v>
      </c>
      <c r="H365" s="242" t="s">
        <v>186</v>
      </c>
      <c r="I365" s="284"/>
      <c r="J365" s="238">
        <f>J373+J378+J366+J381</f>
        <v>14591.099999999999</v>
      </c>
    </row>
    <row r="366" spans="1:10" s="62" customFormat="1" ht="25.5">
      <c r="A366" s="65"/>
      <c r="B366" s="129" t="s">
        <v>83</v>
      </c>
      <c r="C366" s="139" t="s">
        <v>14</v>
      </c>
      <c r="D366" s="35" t="s">
        <v>186</v>
      </c>
      <c r="E366" s="35" t="s">
        <v>186</v>
      </c>
      <c r="F366" s="35" t="s">
        <v>186</v>
      </c>
      <c r="G366" s="35" t="s">
        <v>26</v>
      </c>
      <c r="H366" s="127" t="s">
        <v>186</v>
      </c>
      <c r="I366" s="139"/>
      <c r="J366" s="134">
        <f>J367+J369+J371</f>
        <v>13184.099999999999</v>
      </c>
    </row>
    <row r="367" spans="1:10" s="62" customFormat="1" ht="51">
      <c r="A367" s="65"/>
      <c r="B367" s="129" t="s">
        <v>104</v>
      </c>
      <c r="C367" s="139" t="s">
        <v>14</v>
      </c>
      <c r="D367" s="35" t="s">
        <v>186</v>
      </c>
      <c r="E367" s="35" t="s">
        <v>186</v>
      </c>
      <c r="F367" s="35" t="s">
        <v>186</v>
      </c>
      <c r="G367" s="35" t="s">
        <v>26</v>
      </c>
      <c r="H367" s="127" t="s">
        <v>186</v>
      </c>
      <c r="I367" s="139">
        <v>100</v>
      </c>
      <c r="J367" s="134">
        <f>J368</f>
        <v>5854.1</v>
      </c>
    </row>
    <row r="368" spans="1:10" s="62" customFormat="1" ht="12.75">
      <c r="A368" s="65"/>
      <c r="B368" s="129" t="s">
        <v>177</v>
      </c>
      <c r="C368" s="139" t="s">
        <v>14</v>
      </c>
      <c r="D368" s="35" t="s">
        <v>186</v>
      </c>
      <c r="E368" s="35" t="s">
        <v>186</v>
      </c>
      <c r="F368" s="35" t="s">
        <v>186</v>
      </c>
      <c r="G368" s="35" t="s">
        <v>26</v>
      </c>
      <c r="H368" s="127" t="s">
        <v>186</v>
      </c>
      <c r="I368" s="139" t="s">
        <v>98</v>
      </c>
      <c r="J368" s="134">
        <v>5854.1</v>
      </c>
    </row>
    <row r="369" spans="1:10" s="62" customFormat="1" ht="25.5">
      <c r="A369" s="65"/>
      <c r="B369" s="129" t="s">
        <v>84</v>
      </c>
      <c r="C369" s="139" t="s">
        <v>14</v>
      </c>
      <c r="D369" s="35" t="s">
        <v>186</v>
      </c>
      <c r="E369" s="35" t="s">
        <v>186</v>
      </c>
      <c r="F369" s="35" t="s">
        <v>186</v>
      </c>
      <c r="G369" s="35" t="s">
        <v>26</v>
      </c>
      <c r="H369" s="127" t="s">
        <v>186</v>
      </c>
      <c r="I369" s="139">
        <v>200</v>
      </c>
      <c r="J369" s="134">
        <f>J370</f>
        <v>7116.7</v>
      </c>
    </row>
    <row r="370" spans="1:10" s="62" customFormat="1" ht="25.5">
      <c r="A370" s="65"/>
      <c r="B370" s="129" t="s">
        <v>86</v>
      </c>
      <c r="C370" s="139" t="s">
        <v>14</v>
      </c>
      <c r="D370" s="35" t="s">
        <v>186</v>
      </c>
      <c r="E370" s="35" t="s">
        <v>186</v>
      </c>
      <c r="F370" s="35" t="s">
        <v>186</v>
      </c>
      <c r="G370" s="35" t="s">
        <v>26</v>
      </c>
      <c r="H370" s="127" t="s">
        <v>186</v>
      </c>
      <c r="I370" s="139">
        <v>240</v>
      </c>
      <c r="J370" s="134">
        <v>7116.7</v>
      </c>
    </row>
    <row r="371" spans="1:10" s="62" customFormat="1" ht="12.75">
      <c r="A371" s="65"/>
      <c r="B371" s="129" t="s">
        <v>94</v>
      </c>
      <c r="C371" s="139" t="s">
        <v>14</v>
      </c>
      <c r="D371" s="35" t="s">
        <v>186</v>
      </c>
      <c r="E371" s="35" t="s">
        <v>186</v>
      </c>
      <c r="F371" s="35" t="s">
        <v>186</v>
      </c>
      <c r="G371" s="35" t="s">
        <v>26</v>
      </c>
      <c r="H371" s="127" t="s">
        <v>186</v>
      </c>
      <c r="I371" s="139">
        <v>800</v>
      </c>
      <c r="J371" s="134">
        <f>J372</f>
        <v>213.3</v>
      </c>
    </row>
    <row r="372" spans="1:10" s="62" customFormat="1" ht="12.75">
      <c r="A372" s="65"/>
      <c r="B372" s="129" t="s">
        <v>96</v>
      </c>
      <c r="C372" s="139" t="s">
        <v>14</v>
      </c>
      <c r="D372" s="35" t="s">
        <v>186</v>
      </c>
      <c r="E372" s="35" t="s">
        <v>186</v>
      </c>
      <c r="F372" s="35" t="s">
        <v>186</v>
      </c>
      <c r="G372" s="35" t="s">
        <v>26</v>
      </c>
      <c r="H372" s="127" t="s">
        <v>186</v>
      </c>
      <c r="I372" s="139">
        <v>850</v>
      </c>
      <c r="J372" s="134">
        <v>213.3</v>
      </c>
    </row>
    <row r="373" spans="1:10" s="62" customFormat="1" ht="25.5">
      <c r="A373" s="65"/>
      <c r="B373" s="239" t="s">
        <v>78</v>
      </c>
      <c r="C373" s="139" t="s">
        <v>14</v>
      </c>
      <c r="D373" s="35" t="s">
        <v>186</v>
      </c>
      <c r="E373" s="35" t="s">
        <v>186</v>
      </c>
      <c r="F373" s="35" t="s">
        <v>186</v>
      </c>
      <c r="G373" s="35" t="s">
        <v>29</v>
      </c>
      <c r="H373" s="127" t="s">
        <v>186</v>
      </c>
      <c r="I373" s="139"/>
      <c r="J373" s="134">
        <f>J374+J376</f>
        <v>287</v>
      </c>
    </row>
    <row r="374" spans="1:10" s="62" customFormat="1" ht="25.5">
      <c r="A374" s="65"/>
      <c r="B374" s="129" t="s">
        <v>84</v>
      </c>
      <c r="C374" s="139" t="s">
        <v>14</v>
      </c>
      <c r="D374" s="35" t="s">
        <v>186</v>
      </c>
      <c r="E374" s="35" t="s">
        <v>186</v>
      </c>
      <c r="F374" s="35" t="s">
        <v>186</v>
      </c>
      <c r="G374" s="35" t="s">
        <v>29</v>
      </c>
      <c r="H374" s="127" t="s">
        <v>186</v>
      </c>
      <c r="I374" s="139">
        <v>200</v>
      </c>
      <c r="J374" s="134">
        <f>J375</f>
        <v>252</v>
      </c>
    </row>
    <row r="375" spans="1:10" s="62" customFormat="1" ht="25.5">
      <c r="A375" s="65"/>
      <c r="B375" s="129" t="s">
        <v>86</v>
      </c>
      <c r="C375" s="139" t="s">
        <v>14</v>
      </c>
      <c r="D375" s="35" t="s">
        <v>186</v>
      </c>
      <c r="E375" s="35" t="s">
        <v>186</v>
      </c>
      <c r="F375" s="35" t="s">
        <v>186</v>
      </c>
      <c r="G375" s="35" t="s">
        <v>29</v>
      </c>
      <c r="H375" s="127" t="s">
        <v>186</v>
      </c>
      <c r="I375" s="139">
        <v>240</v>
      </c>
      <c r="J375" s="134">
        <v>252</v>
      </c>
    </row>
    <row r="376" spans="1:10" s="62" customFormat="1" ht="12.75">
      <c r="A376" s="65"/>
      <c r="B376" s="129" t="s">
        <v>94</v>
      </c>
      <c r="C376" s="139" t="s">
        <v>14</v>
      </c>
      <c r="D376" s="35" t="s">
        <v>186</v>
      </c>
      <c r="E376" s="35" t="s">
        <v>186</v>
      </c>
      <c r="F376" s="35" t="s">
        <v>186</v>
      </c>
      <c r="G376" s="35" t="s">
        <v>29</v>
      </c>
      <c r="H376" s="127" t="s">
        <v>186</v>
      </c>
      <c r="I376" s="139" t="s">
        <v>95</v>
      </c>
      <c r="J376" s="134">
        <f>J377</f>
        <v>35</v>
      </c>
    </row>
    <row r="377" spans="1:10" s="62" customFormat="1" ht="12.75">
      <c r="A377" s="65"/>
      <c r="B377" s="129" t="s">
        <v>96</v>
      </c>
      <c r="C377" s="139" t="s">
        <v>14</v>
      </c>
      <c r="D377" s="35" t="s">
        <v>186</v>
      </c>
      <c r="E377" s="35" t="s">
        <v>186</v>
      </c>
      <c r="F377" s="35" t="s">
        <v>186</v>
      </c>
      <c r="G377" s="35" t="s">
        <v>29</v>
      </c>
      <c r="H377" s="127" t="s">
        <v>186</v>
      </c>
      <c r="I377" s="139" t="s">
        <v>97</v>
      </c>
      <c r="J377" s="134">
        <v>35</v>
      </c>
    </row>
    <row r="378" spans="1:10" s="62" customFormat="1" ht="12.75">
      <c r="A378" s="65"/>
      <c r="B378" s="239" t="s">
        <v>79</v>
      </c>
      <c r="C378" s="139" t="s">
        <v>14</v>
      </c>
      <c r="D378" s="35" t="s">
        <v>186</v>
      </c>
      <c r="E378" s="35" t="s">
        <v>186</v>
      </c>
      <c r="F378" s="35" t="s">
        <v>186</v>
      </c>
      <c r="G378" s="35" t="s">
        <v>15</v>
      </c>
      <c r="H378" s="127" t="s">
        <v>186</v>
      </c>
      <c r="I378" s="139"/>
      <c r="J378" s="134">
        <f>J379</f>
        <v>120</v>
      </c>
    </row>
    <row r="379" spans="1:10" s="62" customFormat="1" ht="25.5">
      <c r="A379" s="65"/>
      <c r="B379" s="129" t="s">
        <v>84</v>
      </c>
      <c r="C379" s="139" t="s">
        <v>14</v>
      </c>
      <c r="D379" s="35" t="s">
        <v>186</v>
      </c>
      <c r="E379" s="35" t="s">
        <v>186</v>
      </c>
      <c r="F379" s="35" t="s">
        <v>186</v>
      </c>
      <c r="G379" s="35" t="s">
        <v>15</v>
      </c>
      <c r="H379" s="127" t="s">
        <v>186</v>
      </c>
      <c r="I379" s="139">
        <v>200</v>
      </c>
      <c r="J379" s="134">
        <f>J380</f>
        <v>120</v>
      </c>
    </row>
    <row r="380" spans="1:10" s="62" customFormat="1" ht="25.5">
      <c r="A380" s="65"/>
      <c r="B380" s="129" t="s">
        <v>86</v>
      </c>
      <c r="C380" s="139" t="s">
        <v>14</v>
      </c>
      <c r="D380" s="35" t="s">
        <v>186</v>
      </c>
      <c r="E380" s="35" t="s">
        <v>186</v>
      </c>
      <c r="F380" s="35" t="s">
        <v>186</v>
      </c>
      <c r="G380" s="35" t="s">
        <v>15</v>
      </c>
      <c r="H380" s="127" t="s">
        <v>186</v>
      </c>
      <c r="I380" s="139">
        <v>240</v>
      </c>
      <c r="J380" s="134">
        <f>60+60</f>
        <v>120</v>
      </c>
    </row>
    <row r="381" spans="1:10" s="62" customFormat="1" ht="25.5">
      <c r="A381" s="65"/>
      <c r="B381" s="199" t="s">
        <v>311</v>
      </c>
      <c r="C381" s="132" t="s">
        <v>14</v>
      </c>
      <c r="D381" s="125" t="s">
        <v>186</v>
      </c>
      <c r="E381" s="125" t="s">
        <v>186</v>
      </c>
      <c r="F381" s="125" t="s">
        <v>186</v>
      </c>
      <c r="G381" s="147" t="s">
        <v>310</v>
      </c>
      <c r="H381" s="127" t="s">
        <v>186</v>
      </c>
      <c r="I381" s="284"/>
      <c r="J381" s="134">
        <f>J382</f>
        <v>1000</v>
      </c>
    </row>
    <row r="382" spans="1:10" s="62" customFormat="1" ht="12.75">
      <c r="A382" s="65"/>
      <c r="B382" s="129" t="s">
        <v>94</v>
      </c>
      <c r="C382" s="132" t="s">
        <v>14</v>
      </c>
      <c r="D382" s="125" t="s">
        <v>186</v>
      </c>
      <c r="E382" s="125" t="s">
        <v>186</v>
      </c>
      <c r="F382" s="125" t="s">
        <v>186</v>
      </c>
      <c r="G382" s="125" t="s">
        <v>310</v>
      </c>
      <c r="H382" s="127" t="s">
        <v>186</v>
      </c>
      <c r="I382" s="139" t="s">
        <v>95</v>
      </c>
      <c r="J382" s="134">
        <f>J383</f>
        <v>1000</v>
      </c>
    </row>
    <row r="383" spans="1:10" s="62" customFormat="1" ht="12.75">
      <c r="A383" s="65"/>
      <c r="B383" s="129" t="s">
        <v>82</v>
      </c>
      <c r="C383" s="132" t="s">
        <v>14</v>
      </c>
      <c r="D383" s="125" t="s">
        <v>186</v>
      </c>
      <c r="E383" s="125" t="s">
        <v>186</v>
      </c>
      <c r="F383" s="125" t="s">
        <v>186</v>
      </c>
      <c r="G383" s="125" t="s">
        <v>310</v>
      </c>
      <c r="H383" s="127" t="s">
        <v>186</v>
      </c>
      <c r="I383" s="139" t="s">
        <v>303</v>
      </c>
      <c r="J383" s="134">
        <v>1000</v>
      </c>
    </row>
    <row r="384" spans="1:10" s="62" customFormat="1" ht="12.75">
      <c r="A384" s="65"/>
      <c r="B384" s="267"/>
      <c r="C384" s="285"/>
      <c r="D384" s="208"/>
      <c r="E384" s="208"/>
      <c r="F384" s="208"/>
      <c r="G384" s="208"/>
      <c r="H384" s="183"/>
      <c r="I384" s="285"/>
      <c r="J384" s="134"/>
    </row>
    <row r="385" spans="2:10" ht="16.5" customHeight="1">
      <c r="B385" s="261"/>
      <c r="C385" s="292"/>
      <c r="D385" s="293"/>
      <c r="E385" s="293"/>
      <c r="F385" s="293"/>
      <c r="G385" s="293"/>
      <c r="H385" s="294"/>
      <c r="I385" s="292"/>
      <c r="J385" s="295"/>
    </row>
    <row r="386" spans="2:10" ht="31.5">
      <c r="B386" s="234" t="s">
        <v>55</v>
      </c>
      <c r="C386" s="284" t="s">
        <v>41</v>
      </c>
      <c r="D386" s="178" t="s">
        <v>186</v>
      </c>
      <c r="E386" s="178" t="s">
        <v>186</v>
      </c>
      <c r="F386" s="178" t="s">
        <v>186</v>
      </c>
      <c r="G386" s="178" t="s">
        <v>187</v>
      </c>
      <c r="H386" s="242" t="s">
        <v>186</v>
      </c>
      <c r="I386" s="284"/>
      <c r="J386" s="238">
        <f>J387+J390</f>
        <v>3000</v>
      </c>
    </row>
    <row r="387" spans="2:10" ht="38.25">
      <c r="B387" s="129" t="s">
        <v>56</v>
      </c>
      <c r="C387" s="139" t="s">
        <v>41</v>
      </c>
      <c r="D387" s="35" t="s">
        <v>186</v>
      </c>
      <c r="E387" s="35" t="s">
        <v>186</v>
      </c>
      <c r="F387" s="35" t="s">
        <v>186</v>
      </c>
      <c r="G387" s="35" t="s">
        <v>30</v>
      </c>
      <c r="H387" s="127" t="s">
        <v>186</v>
      </c>
      <c r="I387" s="139"/>
      <c r="J387" s="134">
        <f>J388</f>
        <v>1000</v>
      </c>
    </row>
    <row r="388" spans="2:10" ht="12.75">
      <c r="B388" s="129" t="s">
        <v>94</v>
      </c>
      <c r="C388" s="139" t="s">
        <v>41</v>
      </c>
      <c r="D388" s="35" t="s">
        <v>186</v>
      </c>
      <c r="E388" s="35" t="s">
        <v>186</v>
      </c>
      <c r="F388" s="35" t="s">
        <v>186</v>
      </c>
      <c r="G388" s="35" t="s">
        <v>30</v>
      </c>
      <c r="H388" s="127" t="s">
        <v>186</v>
      </c>
      <c r="I388" s="35" t="s">
        <v>95</v>
      </c>
      <c r="J388" s="134">
        <f>J389</f>
        <v>1000</v>
      </c>
    </row>
    <row r="389" spans="2:10" ht="12.75">
      <c r="B389" s="129" t="s">
        <v>82</v>
      </c>
      <c r="C389" s="139" t="s">
        <v>41</v>
      </c>
      <c r="D389" s="35" t="s">
        <v>186</v>
      </c>
      <c r="E389" s="35" t="s">
        <v>186</v>
      </c>
      <c r="F389" s="35" t="s">
        <v>186</v>
      </c>
      <c r="G389" s="35" t="s">
        <v>30</v>
      </c>
      <c r="H389" s="127" t="s">
        <v>186</v>
      </c>
      <c r="I389" s="35" t="s">
        <v>303</v>
      </c>
      <c r="J389" s="134">
        <v>1000</v>
      </c>
    </row>
    <row r="390" spans="2:10" ht="25.5">
      <c r="B390" s="129" t="s">
        <v>291</v>
      </c>
      <c r="C390" s="132" t="s">
        <v>41</v>
      </c>
      <c r="D390" s="125" t="s">
        <v>186</v>
      </c>
      <c r="E390" s="125" t="s">
        <v>186</v>
      </c>
      <c r="F390" s="125" t="s">
        <v>186</v>
      </c>
      <c r="G390" s="125" t="s">
        <v>292</v>
      </c>
      <c r="H390" s="127" t="s">
        <v>186</v>
      </c>
      <c r="I390" s="35"/>
      <c r="J390" s="134">
        <f>J391</f>
        <v>2000</v>
      </c>
    </row>
    <row r="391" spans="2:10" ht="12.75">
      <c r="B391" s="129" t="s">
        <v>140</v>
      </c>
      <c r="C391" s="132" t="s">
        <v>41</v>
      </c>
      <c r="D391" s="125" t="s">
        <v>186</v>
      </c>
      <c r="E391" s="125" t="s">
        <v>186</v>
      </c>
      <c r="F391" s="125" t="s">
        <v>186</v>
      </c>
      <c r="G391" s="125" t="s">
        <v>292</v>
      </c>
      <c r="H391" s="127" t="s">
        <v>186</v>
      </c>
      <c r="I391" s="35" t="s">
        <v>154</v>
      </c>
      <c r="J391" s="134">
        <f>J392</f>
        <v>2000</v>
      </c>
    </row>
    <row r="392" spans="2:10" ht="12.75">
      <c r="B392" s="199" t="s">
        <v>101</v>
      </c>
      <c r="C392" s="132" t="s">
        <v>41</v>
      </c>
      <c r="D392" s="125" t="s">
        <v>186</v>
      </c>
      <c r="E392" s="125" t="s">
        <v>186</v>
      </c>
      <c r="F392" s="125" t="s">
        <v>186</v>
      </c>
      <c r="G392" s="125" t="s">
        <v>292</v>
      </c>
      <c r="H392" s="127" t="s">
        <v>186</v>
      </c>
      <c r="I392" s="35" t="s">
        <v>105</v>
      </c>
      <c r="J392" s="134">
        <v>2000</v>
      </c>
    </row>
    <row r="393" spans="2:10" ht="21" customHeight="1" hidden="1">
      <c r="B393" s="129"/>
      <c r="C393" s="171"/>
      <c r="D393" s="147"/>
      <c r="E393" s="125"/>
      <c r="F393" s="125"/>
      <c r="G393" s="147"/>
      <c r="H393" s="127"/>
      <c r="I393" s="363"/>
      <c r="J393" s="362"/>
    </row>
    <row r="394" spans="1:10" s="62" customFormat="1" ht="8.25" customHeight="1">
      <c r="A394" s="65"/>
      <c r="B394" s="129"/>
      <c r="C394" s="132"/>
      <c r="D394" s="124"/>
      <c r="E394" s="125"/>
      <c r="F394" s="125"/>
      <c r="G394" s="140"/>
      <c r="H394" s="127"/>
      <c r="I394" s="364"/>
      <c r="J394" s="362"/>
    </row>
    <row r="395" spans="1:10" ht="31.5">
      <c r="A395" s="65"/>
      <c r="B395" s="323" t="s">
        <v>231</v>
      </c>
      <c r="C395" s="325" t="s">
        <v>230</v>
      </c>
      <c r="D395" s="326" t="s">
        <v>186</v>
      </c>
      <c r="E395" s="251" t="s">
        <v>186</v>
      </c>
      <c r="F395" s="251" t="s">
        <v>186</v>
      </c>
      <c r="G395" s="326" t="s">
        <v>187</v>
      </c>
      <c r="H395" s="252" t="s">
        <v>186</v>
      </c>
      <c r="I395" s="368"/>
      <c r="J395" s="365">
        <f>J396</f>
        <v>13.7</v>
      </c>
    </row>
    <row r="396" spans="1:10" ht="12.75">
      <c r="A396" s="65"/>
      <c r="B396" s="199" t="s">
        <v>288</v>
      </c>
      <c r="C396" s="171" t="s">
        <v>230</v>
      </c>
      <c r="D396" s="147" t="s">
        <v>186</v>
      </c>
      <c r="E396" s="125" t="s">
        <v>186</v>
      </c>
      <c r="F396" s="125" t="s">
        <v>186</v>
      </c>
      <c r="G396" s="147" t="s">
        <v>287</v>
      </c>
      <c r="H396" s="127" t="s">
        <v>186</v>
      </c>
      <c r="I396" s="363"/>
      <c r="J396" s="366">
        <f>J397</f>
        <v>13.7</v>
      </c>
    </row>
    <row r="397" spans="1:10" ht="12.75">
      <c r="A397" s="65"/>
      <c r="B397" s="129" t="s">
        <v>94</v>
      </c>
      <c r="C397" s="171" t="s">
        <v>230</v>
      </c>
      <c r="D397" s="147" t="s">
        <v>186</v>
      </c>
      <c r="E397" s="125" t="s">
        <v>186</v>
      </c>
      <c r="F397" s="125" t="s">
        <v>186</v>
      </c>
      <c r="G397" s="147" t="s">
        <v>287</v>
      </c>
      <c r="H397" s="127" t="s">
        <v>186</v>
      </c>
      <c r="I397" s="363" t="s">
        <v>95</v>
      </c>
      <c r="J397" s="366">
        <f>J398</f>
        <v>13.7</v>
      </c>
    </row>
    <row r="398" spans="1:10" ht="12.75">
      <c r="A398" s="65"/>
      <c r="B398" s="129" t="s">
        <v>96</v>
      </c>
      <c r="C398" s="171" t="s">
        <v>230</v>
      </c>
      <c r="D398" s="147" t="s">
        <v>186</v>
      </c>
      <c r="E398" s="125" t="s">
        <v>186</v>
      </c>
      <c r="F398" s="125" t="s">
        <v>186</v>
      </c>
      <c r="G398" s="147" t="s">
        <v>287</v>
      </c>
      <c r="H398" s="127" t="s">
        <v>186</v>
      </c>
      <c r="I398" s="363" t="s">
        <v>97</v>
      </c>
      <c r="J398" s="366">
        <v>13.7</v>
      </c>
    </row>
    <row r="399" spans="1:10" ht="6.75" customHeight="1">
      <c r="A399" s="65"/>
      <c r="B399" s="244"/>
      <c r="C399" s="230"/>
      <c r="D399" s="157"/>
      <c r="E399" s="158"/>
      <c r="F399" s="158"/>
      <c r="G399" s="158"/>
      <c r="H399" s="183"/>
      <c r="I399" s="369"/>
      <c r="J399" s="367"/>
    </row>
    <row r="400" spans="2:10" ht="5.25" customHeight="1">
      <c r="B400" s="327"/>
      <c r="C400" s="309"/>
      <c r="D400" s="310"/>
      <c r="E400" s="167"/>
      <c r="F400" s="167"/>
      <c r="G400" s="310"/>
      <c r="H400" s="315"/>
      <c r="I400" s="283"/>
      <c r="J400" s="295"/>
    </row>
    <row r="401" spans="2:10" ht="31.5">
      <c r="B401" s="289" t="s">
        <v>32</v>
      </c>
      <c r="C401" s="284" t="s">
        <v>16</v>
      </c>
      <c r="D401" s="178" t="s">
        <v>186</v>
      </c>
      <c r="E401" s="178" t="s">
        <v>186</v>
      </c>
      <c r="F401" s="178" t="s">
        <v>186</v>
      </c>
      <c r="G401" s="178" t="s">
        <v>187</v>
      </c>
      <c r="H401" s="242" t="s">
        <v>186</v>
      </c>
      <c r="I401" s="284"/>
      <c r="J401" s="238">
        <f>J416+J419+J422+J408+J411+J405</f>
        <v>15961.3</v>
      </c>
    </row>
    <row r="402" spans="2:10" ht="38.25" hidden="1">
      <c r="B402" s="280" t="s">
        <v>270</v>
      </c>
      <c r="C402" s="171" t="s">
        <v>16</v>
      </c>
      <c r="D402" s="147" t="s">
        <v>186</v>
      </c>
      <c r="E402" s="125" t="s">
        <v>186</v>
      </c>
      <c r="F402" s="125" t="s">
        <v>186</v>
      </c>
      <c r="G402" s="204">
        <v>5082</v>
      </c>
      <c r="H402" s="127" t="s">
        <v>186</v>
      </c>
      <c r="I402" s="148"/>
      <c r="J402" s="134" t="e">
        <f>J403</f>
        <v>#REF!</v>
      </c>
    </row>
    <row r="403" spans="2:10" ht="25.5" hidden="1">
      <c r="B403" s="328" t="s">
        <v>264</v>
      </c>
      <c r="C403" s="132" t="s">
        <v>16</v>
      </c>
      <c r="D403" s="147" t="s">
        <v>186</v>
      </c>
      <c r="E403" s="125" t="s">
        <v>186</v>
      </c>
      <c r="F403" s="125" t="s">
        <v>186</v>
      </c>
      <c r="G403" s="204">
        <v>5082</v>
      </c>
      <c r="H403" s="127" t="s">
        <v>186</v>
      </c>
      <c r="I403" s="148" t="s">
        <v>221</v>
      </c>
      <c r="J403" s="134" t="e">
        <f>J404</f>
        <v>#REF!</v>
      </c>
    </row>
    <row r="404" spans="2:10" ht="12.75" hidden="1">
      <c r="B404" s="281" t="s">
        <v>223</v>
      </c>
      <c r="C404" s="171" t="s">
        <v>16</v>
      </c>
      <c r="D404" s="147" t="s">
        <v>186</v>
      </c>
      <c r="E404" s="125" t="s">
        <v>186</v>
      </c>
      <c r="F404" s="125" t="s">
        <v>186</v>
      </c>
      <c r="G404" s="204">
        <v>5082</v>
      </c>
      <c r="H404" s="127" t="s">
        <v>186</v>
      </c>
      <c r="I404" s="148" t="s">
        <v>222</v>
      </c>
      <c r="J404" s="134" t="e">
        <f>#REF!+#REF!</f>
        <v>#REF!</v>
      </c>
    </row>
    <row r="405" spans="2:10" ht="25.5">
      <c r="B405" s="129" t="s">
        <v>329</v>
      </c>
      <c r="C405" s="132" t="s">
        <v>16</v>
      </c>
      <c r="D405" s="125" t="s">
        <v>186</v>
      </c>
      <c r="E405" s="125" t="s">
        <v>186</v>
      </c>
      <c r="F405" s="125" t="s">
        <v>186</v>
      </c>
      <c r="G405" s="125" t="s">
        <v>328</v>
      </c>
      <c r="H405" s="127" t="s">
        <v>186</v>
      </c>
      <c r="I405" s="35"/>
      <c r="J405" s="134">
        <f>J406</f>
        <v>62.2</v>
      </c>
    </row>
    <row r="406" spans="2:10" ht="25.5">
      <c r="B406" s="129" t="s">
        <v>84</v>
      </c>
      <c r="C406" s="171" t="s">
        <v>16</v>
      </c>
      <c r="D406" s="125" t="s">
        <v>186</v>
      </c>
      <c r="E406" s="125" t="s">
        <v>186</v>
      </c>
      <c r="F406" s="125" t="s">
        <v>186</v>
      </c>
      <c r="G406" s="125" t="s">
        <v>328</v>
      </c>
      <c r="H406" s="127" t="s">
        <v>186</v>
      </c>
      <c r="I406" s="35" t="s">
        <v>85</v>
      </c>
      <c r="J406" s="134">
        <f>J407</f>
        <v>62.2</v>
      </c>
    </row>
    <row r="407" spans="2:10" ht="25.5">
      <c r="B407" s="129" t="s">
        <v>86</v>
      </c>
      <c r="C407" s="132" t="s">
        <v>16</v>
      </c>
      <c r="D407" s="125" t="s">
        <v>186</v>
      </c>
      <c r="E407" s="125" t="s">
        <v>186</v>
      </c>
      <c r="F407" s="125" t="s">
        <v>186</v>
      </c>
      <c r="G407" s="125" t="s">
        <v>328</v>
      </c>
      <c r="H407" s="127" t="s">
        <v>186</v>
      </c>
      <c r="I407" s="35" t="s">
        <v>87</v>
      </c>
      <c r="J407" s="134">
        <v>62.2</v>
      </c>
    </row>
    <row r="408" spans="2:10" ht="51">
      <c r="B408" s="280" t="s">
        <v>219</v>
      </c>
      <c r="C408" s="171" t="s">
        <v>16</v>
      </c>
      <c r="D408" s="147" t="s">
        <v>186</v>
      </c>
      <c r="E408" s="125" t="s">
        <v>186</v>
      </c>
      <c r="F408" s="125" t="s">
        <v>186</v>
      </c>
      <c r="G408" s="204">
        <v>7877</v>
      </c>
      <c r="H408" s="127" t="s">
        <v>186</v>
      </c>
      <c r="I408" s="172"/>
      <c r="J408" s="134">
        <f>J409</f>
        <v>4901.2</v>
      </c>
    </row>
    <row r="409" spans="2:10" ht="25.5">
      <c r="B409" s="328" t="s">
        <v>264</v>
      </c>
      <c r="C409" s="132" t="s">
        <v>16</v>
      </c>
      <c r="D409" s="147" t="s">
        <v>186</v>
      </c>
      <c r="E409" s="125" t="s">
        <v>186</v>
      </c>
      <c r="F409" s="125" t="s">
        <v>186</v>
      </c>
      <c r="G409" s="204">
        <v>7877</v>
      </c>
      <c r="H409" s="127" t="s">
        <v>186</v>
      </c>
      <c r="I409" s="172" t="s">
        <v>221</v>
      </c>
      <c r="J409" s="134">
        <f>J410</f>
        <v>4901.2</v>
      </c>
    </row>
    <row r="410" spans="2:10" ht="12.75">
      <c r="B410" s="281" t="s">
        <v>223</v>
      </c>
      <c r="C410" s="171" t="s">
        <v>16</v>
      </c>
      <c r="D410" s="147" t="s">
        <v>186</v>
      </c>
      <c r="E410" s="125" t="s">
        <v>186</v>
      </c>
      <c r="F410" s="125" t="s">
        <v>186</v>
      </c>
      <c r="G410" s="204">
        <v>7877</v>
      </c>
      <c r="H410" s="127" t="s">
        <v>186</v>
      </c>
      <c r="I410" s="172" t="s">
        <v>222</v>
      </c>
      <c r="J410" s="134">
        <v>4901.2</v>
      </c>
    </row>
    <row r="411" spans="2:10" ht="25.5">
      <c r="B411" s="280" t="s">
        <v>146</v>
      </c>
      <c r="C411" s="139" t="s">
        <v>16</v>
      </c>
      <c r="D411" s="35" t="s">
        <v>186</v>
      </c>
      <c r="E411" s="35" t="s">
        <v>186</v>
      </c>
      <c r="F411" s="35" t="s">
        <v>186</v>
      </c>
      <c r="G411" s="35" t="s">
        <v>307</v>
      </c>
      <c r="H411" s="127" t="s">
        <v>184</v>
      </c>
      <c r="I411" s="139"/>
      <c r="J411" s="134">
        <f>J412+J414</f>
        <v>3593</v>
      </c>
    </row>
    <row r="412" spans="2:10" ht="51">
      <c r="B412" s="280" t="s">
        <v>104</v>
      </c>
      <c r="C412" s="139" t="s">
        <v>16</v>
      </c>
      <c r="D412" s="35" t="s">
        <v>186</v>
      </c>
      <c r="E412" s="35" t="s">
        <v>186</v>
      </c>
      <c r="F412" s="35" t="s">
        <v>186</v>
      </c>
      <c r="G412" s="35" t="s">
        <v>307</v>
      </c>
      <c r="H412" s="127" t="s">
        <v>184</v>
      </c>
      <c r="I412" s="139">
        <v>100</v>
      </c>
      <c r="J412" s="134">
        <f>J413</f>
        <v>3495</v>
      </c>
    </row>
    <row r="413" spans="2:10" ht="25.5">
      <c r="B413" s="280" t="s">
        <v>93</v>
      </c>
      <c r="C413" s="139" t="s">
        <v>16</v>
      </c>
      <c r="D413" s="35" t="s">
        <v>186</v>
      </c>
      <c r="E413" s="35" t="s">
        <v>186</v>
      </c>
      <c r="F413" s="35" t="s">
        <v>186</v>
      </c>
      <c r="G413" s="35" t="s">
        <v>307</v>
      </c>
      <c r="H413" s="127" t="s">
        <v>184</v>
      </c>
      <c r="I413" s="139">
        <v>120</v>
      </c>
      <c r="J413" s="134">
        <v>3495</v>
      </c>
    </row>
    <row r="414" spans="2:10" ht="25.5">
      <c r="B414" s="280" t="s">
        <v>84</v>
      </c>
      <c r="C414" s="139" t="s">
        <v>16</v>
      </c>
      <c r="D414" s="35" t="s">
        <v>186</v>
      </c>
      <c r="E414" s="35" t="s">
        <v>186</v>
      </c>
      <c r="F414" s="35" t="s">
        <v>186</v>
      </c>
      <c r="G414" s="35" t="s">
        <v>307</v>
      </c>
      <c r="H414" s="127" t="s">
        <v>184</v>
      </c>
      <c r="I414" s="139">
        <v>200</v>
      </c>
      <c r="J414" s="134">
        <f>J415</f>
        <v>98</v>
      </c>
    </row>
    <row r="415" spans="2:10" ht="25.5">
      <c r="B415" s="280" t="s">
        <v>86</v>
      </c>
      <c r="C415" s="139" t="s">
        <v>16</v>
      </c>
      <c r="D415" s="35" t="s">
        <v>186</v>
      </c>
      <c r="E415" s="35" t="s">
        <v>186</v>
      </c>
      <c r="F415" s="35" t="s">
        <v>186</v>
      </c>
      <c r="G415" s="35" t="s">
        <v>307</v>
      </c>
      <c r="H415" s="127" t="s">
        <v>184</v>
      </c>
      <c r="I415" s="139">
        <v>240</v>
      </c>
      <c r="J415" s="134">
        <v>98</v>
      </c>
    </row>
    <row r="416" spans="2:10" ht="38.25">
      <c r="B416" s="280" t="s">
        <v>76</v>
      </c>
      <c r="C416" s="139" t="s">
        <v>16</v>
      </c>
      <c r="D416" s="35" t="s">
        <v>186</v>
      </c>
      <c r="E416" s="35" t="s">
        <v>186</v>
      </c>
      <c r="F416" s="35" t="s">
        <v>186</v>
      </c>
      <c r="G416" s="35" t="s">
        <v>106</v>
      </c>
      <c r="H416" s="127" t="s">
        <v>186</v>
      </c>
      <c r="I416" s="139"/>
      <c r="J416" s="134">
        <f>J417</f>
        <v>0.5</v>
      </c>
    </row>
    <row r="417" spans="2:10" ht="12.75">
      <c r="B417" s="280" t="s">
        <v>88</v>
      </c>
      <c r="C417" s="148" t="s">
        <v>16</v>
      </c>
      <c r="D417" s="35" t="s">
        <v>186</v>
      </c>
      <c r="E417" s="35" t="s">
        <v>186</v>
      </c>
      <c r="F417" s="35" t="s">
        <v>186</v>
      </c>
      <c r="G417" s="35" t="s">
        <v>106</v>
      </c>
      <c r="H417" s="127" t="s">
        <v>186</v>
      </c>
      <c r="I417" s="139" t="s">
        <v>89</v>
      </c>
      <c r="J417" s="134">
        <f>J418</f>
        <v>0.5</v>
      </c>
    </row>
    <row r="418" spans="2:10" ht="25.5">
      <c r="B418" s="280" t="s">
        <v>90</v>
      </c>
      <c r="C418" s="139" t="s">
        <v>16</v>
      </c>
      <c r="D418" s="35" t="s">
        <v>186</v>
      </c>
      <c r="E418" s="35" t="s">
        <v>186</v>
      </c>
      <c r="F418" s="35" t="s">
        <v>186</v>
      </c>
      <c r="G418" s="35" t="s">
        <v>106</v>
      </c>
      <c r="H418" s="127" t="s">
        <v>186</v>
      </c>
      <c r="I418" s="139" t="s">
        <v>91</v>
      </c>
      <c r="J418" s="134">
        <v>0.5</v>
      </c>
    </row>
    <row r="419" spans="2:10" ht="12.75">
      <c r="B419" s="280" t="s">
        <v>19</v>
      </c>
      <c r="C419" s="171" t="s">
        <v>16</v>
      </c>
      <c r="D419" s="125" t="s">
        <v>186</v>
      </c>
      <c r="E419" s="125" t="s">
        <v>186</v>
      </c>
      <c r="F419" s="125" t="s">
        <v>186</v>
      </c>
      <c r="G419" s="125" t="s">
        <v>33</v>
      </c>
      <c r="H419" s="127" t="s">
        <v>186</v>
      </c>
      <c r="I419" s="139"/>
      <c r="J419" s="134">
        <f>J420</f>
        <v>4969</v>
      </c>
    </row>
    <row r="420" spans="2:10" ht="12.75">
      <c r="B420" s="280" t="s">
        <v>88</v>
      </c>
      <c r="C420" s="132" t="s">
        <v>16</v>
      </c>
      <c r="D420" s="125" t="s">
        <v>186</v>
      </c>
      <c r="E420" s="125" t="s">
        <v>186</v>
      </c>
      <c r="F420" s="125" t="s">
        <v>186</v>
      </c>
      <c r="G420" s="125" t="s">
        <v>33</v>
      </c>
      <c r="H420" s="127" t="s">
        <v>186</v>
      </c>
      <c r="I420" s="139" t="s">
        <v>89</v>
      </c>
      <c r="J420" s="134">
        <f>J421</f>
        <v>4969</v>
      </c>
    </row>
    <row r="421" spans="2:10" ht="25.5">
      <c r="B421" s="280" t="s">
        <v>90</v>
      </c>
      <c r="C421" s="171" t="s">
        <v>16</v>
      </c>
      <c r="D421" s="125" t="s">
        <v>186</v>
      </c>
      <c r="E421" s="125" t="s">
        <v>186</v>
      </c>
      <c r="F421" s="125" t="s">
        <v>186</v>
      </c>
      <c r="G421" s="125" t="s">
        <v>33</v>
      </c>
      <c r="H421" s="127" t="s">
        <v>186</v>
      </c>
      <c r="I421" s="139" t="s">
        <v>91</v>
      </c>
      <c r="J421" s="134">
        <v>4969</v>
      </c>
    </row>
    <row r="422" spans="2:10" ht="50.25" customHeight="1">
      <c r="B422" s="280" t="s">
        <v>270</v>
      </c>
      <c r="C422" s="148" t="s">
        <v>16</v>
      </c>
      <c r="D422" s="172" t="s">
        <v>186</v>
      </c>
      <c r="E422" s="35" t="s">
        <v>186</v>
      </c>
      <c r="F422" s="35" t="s">
        <v>186</v>
      </c>
      <c r="G422" s="204" t="s">
        <v>218</v>
      </c>
      <c r="H422" s="127" t="s">
        <v>186</v>
      </c>
      <c r="I422" s="148"/>
      <c r="J422" s="134">
        <f>J423</f>
        <v>2435.4</v>
      </c>
    </row>
    <row r="423" spans="2:10" ht="24.75" customHeight="1">
      <c r="B423" s="328" t="s">
        <v>264</v>
      </c>
      <c r="C423" s="139" t="s">
        <v>16</v>
      </c>
      <c r="D423" s="172" t="s">
        <v>186</v>
      </c>
      <c r="E423" s="35" t="s">
        <v>186</v>
      </c>
      <c r="F423" s="35" t="s">
        <v>186</v>
      </c>
      <c r="G423" s="204" t="s">
        <v>218</v>
      </c>
      <c r="H423" s="127" t="s">
        <v>186</v>
      </c>
      <c r="I423" s="148" t="s">
        <v>221</v>
      </c>
      <c r="J423" s="134">
        <f>J424</f>
        <v>2435.4</v>
      </c>
    </row>
    <row r="424" spans="2:10" ht="27.75" customHeight="1">
      <c r="B424" s="290" t="s">
        <v>223</v>
      </c>
      <c r="C424" s="245" t="s">
        <v>16</v>
      </c>
      <c r="D424" s="246" t="s">
        <v>186</v>
      </c>
      <c r="E424" s="208" t="s">
        <v>186</v>
      </c>
      <c r="F424" s="208" t="s">
        <v>186</v>
      </c>
      <c r="G424" s="329" t="s">
        <v>218</v>
      </c>
      <c r="H424" s="183" t="s">
        <v>186</v>
      </c>
      <c r="I424" s="245" t="s">
        <v>222</v>
      </c>
      <c r="J424" s="270">
        <v>2435.4</v>
      </c>
    </row>
    <row r="425" spans="2:10" ht="4.5" customHeight="1" hidden="1">
      <c r="B425" s="199"/>
      <c r="C425" s="172"/>
      <c r="D425" s="172"/>
      <c r="E425" s="35"/>
      <c r="F425" s="35"/>
      <c r="G425" s="204"/>
      <c r="H425" s="127"/>
      <c r="I425" s="172"/>
      <c r="J425" s="134"/>
    </row>
    <row r="426" spans="2:10" ht="4.5" customHeight="1" hidden="1">
      <c r="B426" s="129"/>
      <c r="C426" s="171"/>
      <c r="D426" s="147"/>
      <c r="E426" s="125"/>
      <c r="F426" s="125"/>
      <c r="G426" s="147"/>
      <c r="H426" s="125"/>
      <c r="I426" s="172"/>
      <c r="J426" s="134"/>
    </row>
    <row r="427" spans="2:10" ht="45.75" customHeight="1" hidden="1">
      <c r="B427" s="234" t="s">
        <v>318</v>
      </c>
      <c r="C427" s="331" t="s">
        <v>319</v>
      </c>
      <c r="D427" s="300" t="s">
        <v>186</v>
      </c>
      <c r="E427" s="300" t="s">
        <v>186</v>
      </c>
      <c r="F427" s="300" t="s">
        <v>186</v>
      </c>
      <c r="G427" s="300" t="s">
        <v>187</v>
      </c>
      <c r="H427" s="242" t="s">
        <v>186</v>
      </c>
      <c r="I427" s="178"/>
      <c r="J427" s="238">
        <f>J428</f>
        <v>0</v>
      </c>
    </row>
    <row r="428" spans="2:10" ht="21.75" customHeight="1" hidden="1">
      <c r="B428" s="129" t="s">
        <v>317</v>
      </c>
      <c r="C428" s="132" t="s">
        <v>319</v>
      </c>
      <c r="D428" s="125" t="s">
        <v>186</v>
      </c>
      <c r="E428" s="125" t="s">
        <v>186</v>
      </c>
      <c r="F428" s="125" t="s">
        <v>186</v>
      </c>
      <c r="G428" s="125" t="s">
        <v>316</v>
      </c>
      <c r="H428" s="127" t="s">
        <v>186</v>
      </c>
      <c r="I428" s="35"/>
      <c r="J428" s="134">
        <f>J429</f>
        <v>0</v>
      </c>
    </row>
    <row r="429" spans="2:10" ht="27" customHeight="1" hidden="1">
      <c r="B429" s="129" t="s">
        <v>140</v>
      </c>
      <c r="C429" s="132" t="s">
        <v>319</v>
      </c>
      <c r="D429" s="125" t="s">
        <v>186</v>
      </c>
      <c r="E429" s="125" t="s">
        <v>186</v>
      </c>
      <c r="F429" s="125" t="s">
        <v>186</v>
      </c>
      <c r="G429" s="125" t="s">
        <v>316</v>
      </c>
      <c r="H429" s="127" t="s">
        <v>186</v>
      </c>
      <c r="I429" s="35" t="s">
        <v>154</v>
      </c>
      <c r="J429" s="134">
        <f>J430</f>
        <v>0</v>
      </c>
    </row>
    <row r="430" spans="2:10" ht="29.25" customHeight="1" hidden="1">
      <c r="B430" s="199" t="s">
        <v>155</v>
      </c>
      <c r="C430" s="132" t="s">
        <v>319</v>
      </c>
      <c r="D430" s="125" t="s">
        <v>186</v>
      </c>
      <c r="E430" s="125" t="s">
        <v>186</v>
      </c>
      <c r="F430" s="125" t="s">
        <v>186</v>
      </c>
      <c r="G430" s="125" t="s">
        <v>316</v>
      </c>
      <c r="H430" s="127" t="s">
        <v>186</v>
      </c>
      <c r="I430" s="35" t="s">
        <v>195</v>
      </c>
      <c r="J430" s="134">
        <v>0</v>
      </c>
    </row>
    <row r="431" spans="2:10" ht="4.5" customHeight="1" hidden="1">
      <c r="B431" s="244"/>
      <c r="C431" s="245"/>
      <c r="D431" s="246"/>
      <c r="E431" s="208"/>
      <c r="F431" s="208"/>
      <c r="G431" s="329"/>
      <c r="H431" s="158"/>
      <c r="I431" s="246"/>
      <c r="J431" s="270"/>
    </row>
    <row r="432" spans="1:10" ht="15.75">
      <c r="A432" s="65"/>
      <c r="B432" s="332" t="s">
        <v>42</v>
      </c>
      <c r="C432" s="450"/>
      <c r="D432" s="451"/>
      <c r="E432" s="451"/>
      <c r="F432" s="451"/>
      <c r="G432" s="451"/>
      <c r="H432" s="451"/>
      <c r="I432" s="451"/>
      <c r="J432" s="333">
        <f>J307+J11</f>
        <v>1400423.2</v>
      </c>
    </row>
    <row r="436" ht="12.75">
      <c r="A436" s="37"/>
    </row>
  </sheetData>
  <sheetProtection/>
  <protectedRanges>
    <protectedRange sqref="B81" name="Диапазон1_3_2"/>
    <protectedRange sqref="B177" name="Диапазон1_2_1"/>
    <protectedRange sqref="B91" name="Диапазон1_3"/>
  </protectedRanges>
  <mergeCells count="7">
    <mergeCell ref="B6:J6"/>
    <mergeCell ref="C432:I432"/>
    <mergeCell ref="C8:H8"/>
    <mergeCell ref="C9:H9"/>
    <mergeCell ref="G2:J2"/>
    <mergeCell ref="G3:J3"/>
    <mergeCell ref="G4:J4"/>
  </mergeCells>
  <printOptions/>
  <pageMargins left="0.7480314960629921" right="0.5905511811023623" top="0.31496062992125984" bottom="0.3937007874015748" header="0.31496062992125984" footer="0.5118110236220472"/>
  <pageSetup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Балашова О</cp:lastModifiedBy>
  <cp:lastPrinted>2019-12-17T11:38:18Z</cp:lastPrinted>
  <dcterms:created xsi:type="dcterms:W3CDTF">1996-10-08T23:32:33Z</dcterms:created>
  <dcterms:modified xsi:type="dcterms:W3CDTF">2019-12-17T11:38:20Z</dcterms:modified>
  <cp:category/>
  <cp:version/>
  <cp:contentType/>
  <cp:contentStatus/>
</cp:coreProperties>
</file>