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d4\мои документы\СЕССИЯ\Сессия 2023 год\проект июнь\депутатам\"/>
    </mc:Choice>
  </mc:AlternateContent>
  <bookViews>
    <workbookView xWindow="0" yWindow="0" windowWidth="19200" windowHeight="10035"/>
  </bookViews>
  <sheets>
    <sheet name="доходы 2023" sheetId="1" r:id="rId1"/>
  </sheets>
  <definedNames>
    <definedName name="_xlnm.Print_Titles" localSheetId="0">'доходы 2023'!$10:$11</definedName>
    <definedName name="_xlnm.Print_Area" localSheetId="0">'доходы 2023'!$A$1:$K$148</definedName>
  </definedNames>
  <calcPr calcId="152511"/>
</workbook>
</file>

<file path=xl/calcChain.xml><?xml version="1.0" encoding="utf-8"?>
<calcChain xmlns="http://schemas.openxmlformats.org/spreadsheetml/2006/main">
  <c r="E128" i="1" l="1"/>
  <c r="H128" i="1"/>
  <c r="E71" i="1"/>
  <c r="E118" i="1"/>
  <c r="D78" i="1"/>
  <c r="C78" i="1"/>
  <c r="E106" i="1"/>
  <c r="E107" i="1"/>
  <c r="D14" i="1" l="1"/>
  <c r="D42" i="1"/>
  <c r="E43" i="1"/>
  <c r="E42" i="1" s="1"/>
  <c r="E114" i="1" l="1"/>
  <c r="E105" i="1" l="1"/>
  <c r="E89" i="1" l="1"/>
  <c r="D64" i="1"/>
  <c r="C64" i="1"/>
  <c r="E147" i="1"/>
  <c r="E146" i="1" s="1"/>
  <c r="D146" i="1"/>
  <c r="E76" i="1"/>
  <c r="D129" i="1"/>
  <c r="D127" i="1" s="1"/>
  <c r="C129" i="1"/>
  <c r="C127" i="1" s="1"/>
  <c r="E140" i="1"/>
  <c r="E104" i="1"/>
  <c r="E103" i="1"/>
  <c r="E102" i="1"/>
  <c r="E101" i="1"/>
  <c r="E125" i="1"/>
  <c r="E69" i="1" l="1"/>
  <c r="E139" i="1"/>
  <c r="J124" i="1"/>
  <c r="J129" i="1"/>
  <c r="J127" i="1" s="1"/>
  <c r="J109" i="1" l="1"/>
  <c r="J108" i="1" s="1"/>
  <c r="K73" i="1"/>
  <c r="K100" i="1"/>
  <c r="H100" i="1"/>
  <c r="E100" i="1"/>
  <c r="K130" i="1"/>
  <c r="K129" i="1" s="1"/>
  <c r="K127" i="1" s="1"/>
  <c r="H130" i="1"/>
  <c r="E130" i="1"/>
  <c r="I129" i="1" l="1"/>
  <c r="G129" i="1"/>
  <c r="G127" i="1" s="1"/>
  <c r="H129" i="1"/>
  <c r="H127" i="1" s="1"/>
  <c r="E144" i="1"/>
  <c r="E143" i="1" s="1"/>
  <c r="J143" i="1"/>
  <c r="K143" i="1"/>
  <c r="G143" i="1"/>
  <c r="H143" i="1"/>
  <c r="D143" i="1"/>
  <c r="E141" i="1"/>
  <c r="E138" i="1"/>
  <c r="H82" i="1" l="1"/>
  <c r="E82" i="1"/>
  <c r="F129" i="1" l="1"/>
  <c r="F127" i="1" s="1"/>
  <c r="E70" i="1"/>
  <c r="E137" i="1" l="1"/>
  <c r="F78" i="1"/>
  <c r="G78" i="1"/>
  <c r="G64" i="1" s="1"/>
  <c r="J78" i="1"/>
  <c r="J64" i="1" s="1"/>
  <c r="H73" i="1"/>
  <c r="E73" i="1"/>
  <c r="K115" i="1"/>
  <c r="H115" i="1"/>
  <c r="J60" i="1"/>
  <c r="K60" i="1"/>
  <c r="G60" i="1"/>
  <c r="H60" i="1"/>
  <c r="G109" i="1"/>
  <c r="G124" i="1"/>
  <c r="E136" i="1"/>
  <c r="K83" i="1"/>
  <c r="H83" i="1"/>
  <c r="H78" i="1" s="1"/>
  <c r="K72" i="1"/>
  <c r="H72" i="1"/>
  <c r="K126" i="1"/>
  <c r="K124" i="1" s="1"/>
  <c r="H126" i="1"/>
  <c r="H124" i="1" s="1"/>
  <c r="K119" i="1"/>
  <c r="H119" i="1"/>
  <c r="K68" i="1"/>
  <c r="H68" i="1"/>
  <c r="K121" i="1"/>
  <c r="H121" i="1"/>
  <c r="K120" i="1"/>
  <c r="H120" i="1"/>
  <c r="K111" i="1"/>
  <c r="H111" i="1"/>
  <c r="H77" i="1"/>
  <c r="D109" i="1"/>
  <c r="D60" i="1"/>
  <c r="E60" i="1"/>
  <c r="E131" i="1"/>
  <c r="E83" i="1"/>
  <c r="E78" i="1" s="1"/>
  <c r="E72" i="1"/>
  <c r="D124" i="1"/>
  <c r="E126" i="1"/>
  <c r="E124" i="1" s="1"/>
  <c r="E68" i="1"/>
  <c r="E75" i="1"/>
  <c r="E115" i="1"/>
  <c r="E119" i="1"/>
  <c r="E120" i="1"/>
  <c r="E121" i="1"/>
  <c r="E111" i="1"/>
  <c r="E77" i="1"/>
  <c r="E135" i="1"/>
  <c r="E134" i="1"/>
  <c r="E64" i="1" l="1"/>
  <c r="K109" i="1"/>
  <c r="E129" i="1"/>
  <c r="E127" i="1" s="1"/>
  <c r="E109" i="1"/>
  <c r="E108" i="1" s="1"/>
  <c r="J59" i="1"/>
  <c r="J57" i="1" s="1"/>
  <c r="D108" i="1"/>
  <c r="D59" i="1" s="1"/>
  <c r="D57" i="1" s="1"/>
  <c r="G108" i="1"/>
  <c r="G59" i="1" s="1"/>
  <c r="G57" i="1" s="1"/>
  <c r="H64" i="1"/>
  <c r="H109" i="1"/>
  <c r="H108" i="1" s="1"/>
  <c r="E59" i="1" l="1"/>
  <c r="E57" i="1" s="1"/>
  <c r="G148" i="1"/>
  <c r="D148" i="1"/>
  <c r="J148" i="1"/>
  <c r="H59" i="1"/>
  <c r="H57" i="1" s="1"/>
  <c r="H54" i="1"/>
  <c r="H49" i="1"/>
  <c r="H45" i="1"/>
  <c r="H42" i="1"/>
  <c r="H39" i="1"/>
  <c r="H34" i="1"/>
  <c r="H30" i="1"/>
  <c r="H27" i="1"/>
  <c r="H22" i="1"/>
  <c r="H19" i="1"/>
  <c r="H16" i="1"/>
  <c r="E54" i="1"/>
  <c r="E49" i="1"/>
  <c r="E45" i="1"/>
  <c r="E39" i="1"/>
  <c r="E34" i="1"/>
  <c r="E30" i="1"/>
  <c r="E27" i="1"/>
  <c r="E22" i="1"/>
  <c r="E19" i="1"/>
  <c r="E16" i="1"/>
  <c r="E14" i="1" l="1"/>
  <c r="E148" i="1" s="1"/>
  <c r="H14" i="1"/>
  <c r="H148" i="1" s="1"/>
  <c r="I146" i="1"/>
  <c r="I143" i="1"/>
  <c r="I127" i="1"/>
  <c r="I124" i="1"/>
  <c r="I123" i="1"/>
  <c r="I109" i="1"/>
  <c r="I79" i="1"/>
  <c r="I60" i="1"/>
  <c r="I54" i="1"/>
  <c r="I49" i="1"/>
  <c r="I45" i="1"/>
  <c r="I42" i="1"/>
  <c r="I39" i="1"/>
  <c r="I34" i="1"/>
  <c r="I30" i="1"/>
  <c r="I27" i="1"/>
  <c r="I22" i="1"/>
  <c r="I19" i="1"/>
  <c r="I16" i="1"/>
  <c r="K123" i="1"/>
  <c r="K108" i="1" s="1"/>
  <c r="F123" i="1"/>
  <c r="C123" i="1"/>
  <c r="K79" i="1"/>
  <c r="C45" i="1"/>
  <c r="F22" i="1"/>
  <c r="K22" i="1"/>
  <c r="C22" i="1"/>
  <c r="F27" i="1"/>
  <c r="K27" i="1"/>
  <c r="C27" i="1"/>
  <c r="I108" i="1" l="1"/>
  <c r="I78" i="1"/>
  <c r="I14" i="1"/>
  <c r="K78" i="1"/>
  <c r="K64" i="1" s="1"/>
  <c r="I64" i="1" l="1"/>
  <c r="I59" i="1" s="1"/>
  <c r="I57" i="1" s="1"/>
  <c r="I148" i="1" s="1"/>
  <c r="C60" i="1"/>
  <c r="F60" i="1"/>
  <c r="F124" i="1"/>
  <c r="C124" i="1"/>
  <c r="C109" i="1"/>
  <c r="C108" i="1" l="1"/>
  <c r="F146" i="1"/>
  <c r="F143" i="1"/>
  <c r="F109" i="1"/>
  <c r="F108" i="1" s="1"/>
  <c r="F64" i="1"/>
  <c r="F54" i="1"/>
  <c r="F49" i="1"/>
  <c r="F45" i="1"/>
  <c r="F42" i="1"/>
  <c r="F39" i="1"/>
  <c r="F34" i="1"/>
  <c r="F30" i="1"/>
  <c r="F19" i="1"/>
  <c r="F16" i="1"/>
  <c r="C146" i="1"/>
  <c r="C143" i="1"/>
  <c r="C54" i="1"/>
  <c r="C49" i="1"/>
  <c r="C42" i="1"/>
  <c r="C39" i="1"/>
  <c r="C34" i="1"/>
  <c r="C30" i="1"/>
  <c r="C19" i="1"/>
  <c r="C16" i="1"/>
  <c r="K54" i="1"/>
  <c r="K42" i="1"/>
  <c r="C14" i="1" l="1"/>
  <c r="F14" i="1"/>
  <c r="F59" i="1"/>
  <c r="F57" i="1" s="1"/>
  <c r="C59" i="1"/>
  <c r="C57" i="1" s="1"/>
  <c r="F148" i="1" l="1"/>
  <c r="C148" i="1"/>
  <c r="K49" i="1"/>
  <c r="K146" i="1" l="1"/>
  <c r="K59" i="1" l="1"/>
  <c r="K57" i="1" s="1"/>
  <c r="K19" i="1" l="1"/>
  <c r="K45" i="1"/>
  <c r="K39" i="1"/>
  <c r="K34" i="1"/>
  <c r="K30" i="1"/>
  <c r="K16" i="1"/>
  <c r="K14" i="1" l="1"/>
  <c r="K148" i="1" s="1"/>
</calcChain>
</file>

<file path=xl/sharedStrings.xml><?xml version="1.0" encoding="utf-8"?>
<sst xmlns="http://schemas.openxmlformats.org/spreadsheetml/2006/main" count="205" uniqueCount="197">
  <si>
    <t>Налог на доходы физических лиц</t>
  </si>
  <si>
    <t>НАЛОГИ НА СОВОКУПНЫЙ ДОХОД</t>
  </si>
  <si>
    <t>Плата за негативное воздействие на окружающую среду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</si>
  <si>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</si>
  <si>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</si>
  <si>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ШТРАФЫ, САНКЦИИ, ВОЗМЕЩЕНИЕ УЩЕРБА</t>
  </si>
  <si>
    <t>БЕЗВОЗМЕЗДНЫЕ ПОСТУПЛЕНИЯ</t>
  </si>
  <si>
    <t>Государственная пошлина за государственную регистрацию, а также за совершение прочих юридически значимых действий</t>
  </si>
  <si>
    <t>НАЛОГИ НА ПРИБЫЛЬ, ДОХОДЫ</t>
  </si>
  <si>
    <t>ПЛАТЕЖИ ПРИ ПОЛЬЗОВАНИИ ПРИРОДНЫМИ РЕСУРСАМИ</t>
  </si>
  <si>
    <t>ДОХОДЫ ОТ ПРОДАЖИ МАТЕРИАЛЬНЫХ И НЕМАТЕРИАЛЬНЫХ АКТИВОВ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</si>
  <si>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</si>
  <si>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</si>
  <si>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</si>
  <si>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</si>
  <si>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</si>
  <si>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</si>
  <si>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1 08 00000 00 0000 000</t>
  </si>
  <si>
    <t>1 08 07000 01 0000 110</t>
  </si>
  <si>
    <t>1 12 00000 00 0000 000</t>
  </si>
  <si>
    <t>1 12 01000 01 0000 120</t>
  </si>
  <si>
    <t>1 14 00000 00 0000 000</t>
  </si>
  <si>
    <t>1 16 00000 00 0000 000</t>
  </si>
  <si>
    <t>2 00 00000 00 0000 000</t>
  </si>
  <si>
    <t>Наименование доходов</t>
  </si>
  <si>
    <t>Код бюджетной классификации Российской Федерации</t>
  </si>
  <si>
    <t xml:space="preserve">Иные межбюджетные трансферты </t>
  </si>
  <si>
    <t>1 14 06000 00 0000 430</t>
  </si>
  <si>
    <t>ГОСУДАРСТВЕННАЯ ПОШЛИНА</t>
  </si>
  <si>
    <t>2 02 00000 00 0000 000</t>
  </si>
  <si>
    <t>НАЛОГОВЫЕ И НЕНАЛОГОВЫЕ ДОХОДЫ</t>
  </si>
  <si>
    <t>БЕЗВОЗМЕЗДНЫЕ ПОСТУПЛЕНИЯ ОТ ДРУГИХ БЮДЖЕТОВ БЮДЖЕТНОЙ СИСТЕМЫ РОССИЙСКОЙ ФЕДЕРАЦИИ</t>
  </si>
  <si>
    <t>Всего доходов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</si>
  <si>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</si>
  <si>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</si>
  <si>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</si>
  <si>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Доходы от продажи земельных участков, находящихся в государственной и муниципальной собственности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</si>
  <si>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</si>
  <si>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</si>
  <si>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2 02 30000 00 0000 150</t>
  </si>
  <si>
    <t>2 02 10000 00 0000 150</t>
  </si>
  <si>
    <t>2 02 20000 00 0000 150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</si>
  <si>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</si>
  <si>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</si>
  <si>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</si>
  <si>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</si>
  <si>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1 08 03000 01 0000 110</t>
  </si>
  <si>
    <t>2 02 15001 05 0000 150</t>
  </si>
  <si>
    <t>2 02 25097 05 0000 150</t>
  </si>
  <si>
    <t>2 02 35118 05 0000 150</t>
  </si>
  <si>
    <t>2 02 35082 05 0000 150</t>
  </si>
  <si>
    <t>2 02 30029 05 0000 150</t>
  </si>
  <si>
    <t>2 02 35120 05 0000 150</t>
  </si>
  <si>
    <t>Единая субвенция бюджетам муниципальных районов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</si>
  <si>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</si>
  <si>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</si>
  <si>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осуществление государственных полномочий по расчету и предоставлению местным бюджетам поселений дотаций на выравнивание бюджетной обеспеченности поселений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</si>
  <si>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</si>
  <si>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</si>
  <si>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</si>
  <si>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</si>
  <si>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Платежи от государственных и муниципальных унитарных предприятий</t>
  </si>
  <si>
    <t>1 11 07000 00 0000 120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</si>
  <si>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</si>
  <si>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</si>
  <si>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 xml:space="preserve">Прочие межбюджетные трансферты, передаваемые бюджетам муниципальных районов </t>
  </si>
  <si>
    <t>2 02 49999 05 0000 150</t>
  </si>
  <si>
    <t>2 02 30024 05 0000 150</t>
  </si>
  <si>
    <t>2 02 29999 05 0000 150</t>
  </si>
  <si>
    <t>2 02 39999 05 0000 150</t>
  </si>
  <si>
    <t>Прочие субвенции бюджетам муниципальных районов</t>
  </si>
  <si>
    <t>2 02 20216 05 0000 150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</si>
  <si>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</si>
  <si>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</si>
  <si>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</si>
  <si>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</si>
  <si>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2 02 39998 05 0000 150</t>
  </si>
  <si>
    <t xml:space="preserve">субсидии бюджетам муниципальных районов на софинансирование капитальных вложений в объекты муниципальной собственности </t>
  </si>
  <si>
    <t>Административные штрафы, установленные Кодексом РФ об административных правонарушениях</t>
  </si>
  <si>
    <t>2 18 00000 05 0000 150</t>
  </si>
  <si>
    <t>2 19 00000 05 0000 150</t>
  </si>
  <si>
    <t>2 02 27112 05 0000 150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</si>
  <si>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</si>
  <si>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</si>
  <si>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</si>
  <si>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</si>
  <si>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</si>
  <si>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2 02 25255 05 0000 150</t>
  </si>
  <si>
    <t>субсидии на обеспечение комплексного  развития сельских территорий</t>
  </si>
  <si>
    <t>2 02 25576 05 0000 150</t>
  </si>
  <si>
    <t>2 02 25519 05 0000 150</t>
  </si>
  <si>
    <t xml:space="preserve">субсидии на создание в образовательных организациях, расположенных в сельской местности и малых городах, условий для занятий физической культурой и спортом </t>
  </si>
  <si>
    <t>субсидии бюджетам муниципальных районов на реализацию мероприятий по обеспечению жильем молодых семей</t>
  </si>
  <si>
    <t>202 25497 05 0000 150</t>
  </si>
  <si>
    <t>субсидии на реализацию мероприятий по улучшению жилищных условий граждан, проживающих в сельской местности, в том числе молодых семей и молодых специалистов</t>
  </si>
  <si>
    <t>Субсидии на капитальный ремонт зданий дошкольных образовательных организаций</t>
  </si>
  <si>
    <t>Субсидии на общественно значимые культурные мероприятия в рамках проекта "ЛЮБО-ДОРОГО"</t>
  </si>
  <si>
    <t>Субсидии на оснащение образовательных организаций Архангельской области специальными транспортными средствами для перевозки детей(учреждениям общего образования)</t>
  </si>
  <si>
    <t>Субсидии на обеспечение условий для организации безопасного подвоза обучающихся к месту обучения и обратно (учреждениям общего образования)</t>
  </si>
  <si>
    <t>Субсидии на реализацию мероприятий по содействию трудоустройству несовершеннолетних граждан на территории Архангельской области</t>
  </si>
  <si>
    <t>Субсидии на повышение средней заработной платы работников муниципальных учреждений культуры в целях реализации Указа Президента Российской Федерации от 7 мая 2012года № 597  "О мероприятиях по реализации государственной политики"</t>
  </si>
  <si>
    <t>Субсидии на укрепление материально-технической базы муниципальных дошкольных образовательных организаций</t>
  </si>
  <si>
    <t>Субсидии муниципальным образованиям на капитальный ремонт объектов муниципальных образований Архангельской области, используемых для целей военно-патриотического воспитания, подготовки граждан к военной службе, а также для организации мероприятия призыва</t>
  </si>
  <si>
    <t>ДОХОДЫ ОТ ОКАЗАНИЯ ПЛАТНЫХ УСЛУГ (РАБОТ) И КОМПЕНСАЦИИ ЗАТРАТ ГОСУДАРСТВА</t>
  </si>
  <si>
    <t>1 13 00000 00 0000 000</t>
  </si>
  <si>
    <t>Прочие доходы от компенсации затрат бюджетов муниципальных районов</t>
  </si>
  <si>
    <t>1 13 02995 05 0000 130</t>
  </si>
  <si>
    <t>Субсидии на реализацию муниципальных программ поддержки социально ориентированных некоммерческих организаций</t>
  </si>
  <si>
    <t>Субсидии на обеспечение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 (учреждениям общего образования)</t>
  </si>
  <si>
    <t>Субсидии на ремонт зданий муниципальных учреждений культуры</t>
  </si>
  <si>
    <t>Прочие дотации бюджетам муниципальных районов (поддержка мер по обеспечению сбалансированности местных бюджетов)</t>
  </si>
  <si>
    <t>2 02 15002 05 0000 150</t>
  </si>
  <si>
    <t>Субсидии на софинансирование мероприятий по проведению кадастровых работ и мониторинга земель сельскохозяйственного назначения</t>
  </si>
  <si>
    <t>Субсидии на внедрение модели персонифицированного финансирования дополнительного образования детей в Архангельской области</t>
  </si>
  <si>
    <t>2 02 25304 05 0000 150</t>
  </si>
  <si>
    <t>Субсидии бюджетам муниципальных районов на создание условий для обеспечения поселений и жителей городских округов услугами торговли</t>
  </si>
  <si>
    <t>Прочие субсидии бюджетам муниципальных районов</t>
  </si>
  <si>
    <t>Из них: субсидии бюджетам муниципальных районов на софинансирование вопросов местного значения</t>
  </si>
  <si>
    <t>Субсидии бюджетам муниципальных районов  на обеспечение питанием обучающихся по программам начального общего, основного общего, среднего общего образования в муниципальных общеобразовательных организациях, проживающих в интернате</t>
  </si>
  <si>
    <t>Субвенции бюджетам муниципальных районов на осуществление государственных полномочий в сфере охраны труда</t>
  </si>
  <si>
    <t>Субвенции бюджетам муниципальных районов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</si>
  <si>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Из них: субвенции бюджетам муниципальных районов на реализацию образовательных программ</t>
  </si>
  <si>
    <t>Субвенции бюджетам муниципальных районов на осуществление государственных полномочий по формированию торгового реестра</t>
  </si>
  <si>
    <t>Субвенции бюджетам муниципальных образований Архангельской области на осуществление государственных полномочий по выплате вознаграждений профессиональным опекунам</t>
  </si>
  <si>
    <t>Субвенции бюджетам муниципальных районов на обеспечение предоставления жилых помещений детям сиротам и детям, оставшимся без попечения родителей, лицам из их числа по договорам найма специализированных жилых помещений</t>
  </si>
  <si>
    <t>Налог, взимаемый в связи с применением упрощенной системы налогообложения</t>
  </si>
  <si>
    <t>1 05 01000 00 0000 110</t>
  </si>
  <si>
    <t>ПРОЧИЕ НЕНАЛОГОВЫЕ ДОХОДЫ</t>
  </si>
  <si>
    <t>Прочие неналоговые доходы</t>
  </si>
  <si>
    <t>1 17 00000 00 0000 000</t>
  </si>
  <si>
    <t>1 17 05000 00 0000 000</t>
  </si>
  <si>
    <t>Субвенции бюджетам муниципальных районов на 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</si>
  <si>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Иные межбюджетные трансферты  бюджетам  муниципальных районов на развитие территориального общественного самоуправления в Архангельской области</t>
  </si>
  <si>
    <t>Иные межбюджетные трансферты  бюджетам муниципальных районов на 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</si>
  <si>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2 02 40000 00 0000 150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</si>
  <si>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</si>
  <si>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 год</t>
  </si>
  <si>
    <t>2024 год</t>
  </si>
  <si>
    <t xml:space="preserve">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</si>
  <si>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</si>
  <si>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на укрепление материально-технической базы пищеблоков в столовых муниципальных общеобразовательных организаций  в целях создания условий для организации горячего питания обучающихся, получающих начальное общее образование</t>
  </si>
  <si>
    <t>Субсидии на обеспечение условий для развития кадрового потенциала муниципальных образовательных организаций в Архангельской области</t>
  </si>
  <si>
    <t>Субвенции бюджетам муниципальных районов на осуществление  государственных полномочий по  финансовому обеспечению оплаты стоимости   питания детей в организациях отдыха детей и их оздоровления с дневным пребыванием детей в каникулярное время</t>
  </si>
  <si>
    <t>Субвенции бюджетам муниципальных образований Архангельской области на выполнение государственных полномочий по предоставлению лицам, являющимся собственниками жилых помещений в многоквартирных домах, расположенных на территориии Архангельской области и признанных в установленном порядке аварийными и подлежащими сносу или реконструкции, дополнительных мер поддержки по обеспечению жилыми помещениями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</si>
  <si>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</si>
  <si>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1 16 07090 00 0000 140</t>
  </si>
  <si>
    <t>Платежи, уплачиваемые в целях возмещения вреда</t>
  </si>
  <si>
    <t>1 16 11000 01 0000 140</t>
  </si>
  <si>
    <t>Сумма, рублей</t>
  </si>
  <si>
    <t>1 16 01000 01 0000 140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</si>
  <si>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</si>
  <si>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муниципальных районов на 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</si>
  <si>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Субсидии бюджетам муниципальных районов на организацию бесплатного горячего питания обучающихся, получающих  начальное общее образование в  государственных и муниципальных образовательных  организациях </t>
  </si>
  <si>
    <t>Субвенции бюджетам муниципальных районов на  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</si>
  <si>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</si>
  <si>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</si>
  <si>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2 02 35303 05 0000 150</t>
  </si>
  <si>
    <t>Прогнозируемое поступление доходов районного бюджета   на 2023 год и на плановый период 2024-2025 годов</t>
  </si>
  <si>
    <t>2025 год</t>
  </si>
  <si>
    <t>Транспортный налог с физических лиц</t>
  </si>
  <si>
    <t>Субсидии на комплектование книжных фондов библиотек муниципальных образований Архангельской области и подписка на периодическую печать</t>
  </si>
  <si>
    <t>НАЛОГИ НА ИМУЩЕСТВО</t>
  </si>
  <si>
    <t>1 06 00000 00 0000 000</t>
  </si>
  <si>
    <t>1 06 04000 02 0000 110</t>
  </si>
  <si>
    <t>1 05 04000 02 0000 110</t>
  </si>
  <si>
    <t>поправки</t>
  </si>
  <si>
    <t>Иные межбюджетные трансферты на организацию транспортного обслуживания  населения на пассажирских муниципальных маршрутах водного транспорта</t>
  </si>
  <si>
    <t xml:space="preserve">Иные межбюджетные трансферты на 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 </t>
  </si>
  <si>
    <t>Иной межбюджетный трансферт  на реализацию мероприятий по модернизации школьных систем образования (для муниципальных общеобразовательных организаций)</t>
  </si>
  <si>
    <t>Иные межбюджетные трансферты на реализацию мероприятий школьных систем образования (областной бюджет)</t>
  </si>
  <si>
    <t>Иные междбюжетные трансферты бюджетам муниципальных районов Архангельской области на приведение в нормативное состояние сети автомобильных дорог общего пользования местного значения</t>
  </si>
  <si>
    <t>субсидии бюджетам муниципальных районов на поддержку отрасли культуры(оказана государственная поддержка лучшим работникам сельских учреждений культуры)</t>
  </si>
  <si>
    <t>субсидии бюджетам муниципальных районов на поддержку отрасли культуры (проведены мероприятия по комплектованию книжных фондов библиотек муниципальных образований)</t>
  </si>
  <si>
    <t xml:space="preserve">Субсидии на доставку муки и лекарственных средств в районы Крайнего Севера и приравненные к ним местности с ограниченными сроками завоза грузов </t>
  </si>
  <si>
    <t>Иные межбюджетные трансферты на реализацию мероприятий по модернизации системы дошкольного образования</t>
  </si>
  <si>
    <t xml:space="preserve">Субсидии на реализацию мероприятий по модернизации библиотек в части комплектования  книжных фондов </t>
  </si>
  <si>
    <t>Иные межбюджетные трансферты на реализацию мероприятий по антитеррористической защищенности  муниципальных образовательных организаций в Архангельской области (учреждениям  общего образования)</t>
  </si>
  <si>
    <t xml:space="preserve">             Приложение № 1</t>
  </si>
  <si>
    <t>к  решению Собрания депутатов</t>
  </si>
  <si>
    <t xml:space="preserve">             Приложение № 2</t>
  </si>
  <si>
    <t xml:space="preserve">    от  16 декабря 2022 года  №  146</t>
  </si>
  <si>
    <t xml:space="preserve">Иные межбюджетные трансферты  бюджетам  муниципальных районов на доставку муки и лекарственных средств в районы Крайнего Севера и приравненные к ним местности с ограниченными сроками завоза грузов </t>
  </si>
  <si>
    <t xml:space="preserve">Иные межбюджетные трансферты из резервного фонда Правительства  Архангельской области </t>
  </si>
  <si>
    <t>Субсидии на реализацию мероприятий по укреплению материально- 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 (учреждениям общего образования)</t>
  </si>
  <si>
    <t>Субсидии на разработку проектно-сметной документации на строительство и реконструкцию (модернизацию) объектов водоотведения</t>
  </si>
  <si>
    <t>Субсидии на обеспечение социально значимых объектов муниципальной собственности муниципальных образований Архангельской области резервными источниками снабжения электрической энергии</t>
  </si>
  <si>
    <t>Субсидии на организацию транспортного обслуживания населения на пассажирских муниципальных маршрутах автомобильного транспорта</t>
  </si>
  <si>
    <t>Иные межбюджетные трансферты на обеспечение учреждений культуры автотранспортом</t>
  </si>
  <si>
    <t>2 02 25753 02 0000 150</t>
  </si>
  <si>
    <t>Субсидии на софинансирование закупки и монтажа оборудования для создания «умных» спортивных площадок</t>
  </si>
  <si>
    <t>Субсидии на 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 (учреждениям общего образования)</t>
  </si>
  <si>
    <t>Субсидии на оснащение детских школ искусств по видам искусств музыкальными инструментами, оборудованием и учебными материалами</t>
  </si>
  <si>
    <t>2 02 25511 05 0000 150</t>
  </si>
  <si>
    <t>Субсидии бюджетам муниципальных районов на проведение комплексных кадастровых работ</t>
  </si>
  <si>
    <t>Межбюджетные трансферты, передаваемых бюджету муниципального района из бюджетов поселений на осуществление полномочий по благоустройству территорий и приобретение уборочной и коммунальной техники</t>
  </si>
  <si>
    <t>2 02 40014 05 0000 150</t>
  </si>
  <si>
    <t xml:space="preserve">      от                        2023 года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</si>
</sst>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#,##0.0"/>
  </numFmts>
  <fonts count="19" x14ac:knownFonts="1">
    <font>
      <sz val="10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name val="Arial"/>
      <family val="2"/>
      <charset val="204"/>
    </font>
    <font>
      <sz val="10"/>
      <color rgb="FFFF0000"/>
      <name val="Arial Cyr"/>
      <family val="2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9" fontId="7" fillId="0" borderId="6">
      <alignment horizontal="center" vertical="top" shrinkToFit="1"/>
    </xf>
    <xf numFmtId="0" fontId="8" fillId="0" borderId="6">
      <alignment vertical="top" wrapText="1"/>
    </xf>
    <xf numFmtId="0" fontId="6" fillId="0" borderId="0"/>
  </cellStyleXfs>
  <cellXfs count="177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/>
    <xf numFmtId="0" fontId="0" fillId="0" borderId="0" xfId="0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4" fillId="2" borderId="0" xfId="0" applyFont="1" applyFill="1"/>
    <xf numFmtId="164" fontId="9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164" fontId="1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/>
    <xf numFmtId="49" fontId="5" fillId="2" borderId="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2" borderId="11" xfId="0" applyFont="1" applyFill="1" applyBorder="1"/>
    <xf numFmtId="0" fontId="5" fillId="0" borderId="2" xfId="0" applyFont="1" applyBorder="1" applyAlignment="1">
      <alignment horizontal="center" vertical="center"/>
    </xf>
    <xf numFmtId="164" fontId="1" fillId="0" borderId="11" xfId="0" applyNumberFormat="1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11" fillId="2" borderId="0" xfId="0" applyFont="1" applyFill="1"/>
    <xf numFmtId="164" fontId="5" fillId="2" borderId="2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5" fontId="3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/>
    <xf numFmtId="165" fontId="9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0" borderId="13" xfId="0" applyFont="1" applyFill="1" applyBorder="1" applyAlignment="1"/>
    <xf numFmtId="4" fontId="1" fillId="0" borderId="14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0" fillId="2" borderId="10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" fontId="0" fillId="2" borderId="10" xfId="0" applyNumberFormat="1" applyFont="1" applyFill="1" applyBorder="1"/>
    <xf numFmtId="4" fontId="0" fillId="2" borderId="1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164" fontId="5" fillId="2" borderId="8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center"/>
    </xf>
    <xf numFmtId="4" fontId="0" fillId="2" borderId="9" xfId="0" applyNumberFormat="1" applyFont="1" applyFill="1" applyBorder="1" applyAlignment="1">
      <alignment horizontal="center" vertical="center"/>
    </xf>
    <xf numFmtId="4" fontId="0" fillId="2" borderId="1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/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/>
    <xf numFmtId="0" fontId="1" fillId="0" borderId="28" xfId="0" applyFont="1" applyFill="1" applyBorder="1" applyAlignment="1"/>
    <xf numFmtId="0" fontId="3" fillId="0" borderId="29" xfId="0" applyFont="1" applyFill="1" applyBorder="1" applyAlignment="1">
      <alignment vertical="center" wrapText="1"/>
    </xf>
    <xf numFmtId="4" fontId="12" fillId="0" borderId="30" xfId="0" applyNumberFormat="1" applyFont="1" applyFill="1" applyBorder="1" applyAlignment="1">
      <alignment horizontal="center" vertical="center"/>
    </xf>
    <xf numFmtId="4" fontId="1" fillId="0" borderId="30" xfId="0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vertical="center" wrapText="1"/>
    </xf>
    <xf numFmtId="4" fontId="1" fillId="0" borderId="30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 indent="1"/>
    </xf>
    <xf numFmtId="0" fontId="1" fillId="0" borderId="29" xfId="0" applyFont="1" applyFill="1" applyBorder="1" applyAlignment="1">
      <alignment horizontal="left" vertical="center" wrapText="1"/>
    </xf>
    <xf numFmtId="4" fontId="0" fillId="0" borderId="30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top" wrapText="1" indent="1"/>
    </xf>
    <xf numFmtId="4" fontId="1" fillId="0" borderId="31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top" wrapText="1"/>
    </xf>
    <xf numFmtId="4" fontId="1" fillId="2" borderId="30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wrapText="1"/>
    </xf>
    <xf numFmtId="4" fontId="5" fillId="0" borderId="3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top" wrapText="1"/>
    </xf>
    <xf numFmtId="4" fontId="0" fillId="2" borderId="30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top" wrapText="1"/>
    </xf>
    <xf numFmtId="4" fontId="1" fillId="2" borderId="30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0" fillId="0" borderId="29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0" fillId="0" borderId="35" xfId="0" applyFont="1" applyFill="1" applyBorder="1" applyAlignment="1">
      <alignment horizontal="left" vertical="top" wrapText="1"/>
    </xf>
    <xf numFmtId="0" fontId="0" fillId="0" borderId="32" xfId="0" applyFont="1" applyFill="1" applyBorder="1" applyAlignment="1">
      <alignment horizontal="left" vertical="top" wrapText="1"/>
    </xf>
    <xf numFmtId="0" fontId="5" fillId="2" borderId="29" xfId="0" applyNumberFormat="1" applyFont="1" applyFill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2" borderId="29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left" vertical="top" wrapText="1"/>
    </xf>
    <xf numFmtId="4" fontId="0" fillId="2" borderId="30" xfId="0" applyNumberFormat="1" applyFont="1" applyFill="1" applyBorder="1"/>
    <xf numFmtId="4" fontId="0" fillId="2" borderId="36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vertical="center" wrapText="1"/>
    </xf>
    <xf numFmtId="49" fontId="5" fillId="2" borderId="38" xfId="0" applyNumberFormat="1" applyFont="1" applyFill="1" applyBorder="1" applyAlignment="1">
      <alignment horizontal="center" vertical="center"/>
    </xf>
    <xf numFmtId="4" fontId="9" fillId="2" borderId="39" xfId="0" applyNumberFormat="1" applyFont="1" applyFill="1" applyBorder="1" applyAlignment="1">
      <alignment horizontal="center" vertical="center"/>
    </xf>
    <xf numFmtId="4" fontId="9" fillId="2" borderId="40" xfId="0" applyNumberFormat="1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43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0" fillId="2" borderId="15" xfId="0" applyNumberFormat="1" applyFont="1" applyFill="1" applyBorder="1"/>
    <xf numFmtId="4" fontId="0" fillId="2" borderId="44" xfId="0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/>
    <xf numFmtId="4" fontId="12" fillId="0" borderId="14" xfId="0" applyNumberFormat="1" applyFont="1" applyFill="1" applyBorder="1" applyAlignment="1">
      <alignment horizontal="center" vertical="center"/>
    </xf>
    <xf numFmtId="4" fontId="1" fillId="0" borderId="43" xfId="0" applyNumberFormat="1" applyFont="1" applyFill="1" applyBorder="1" applyAlignment="1">
      <alignment horizontal="center"/>
    </xf>
    <xf numFmtId="4" fontId="0" fillId="0" borderId="43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43" xfId="0" applyNumberFormat="1" applyFont="1" applyFill="1" applyBorder="1" applyAlignment="1">
      <alignment horizontal="center" vertical="center"/>
    </xf>
    <xf numFmtId="4" fontId="0" fillId="2" borderId="43" xfId="0" applyNumberFormat="1" applyFont="1" applyFill="1" applyBorder="1" applyAlignment="1">
      <alignment horizontal="center" vertical="center"/>
    </xf>
    <xf numFmtId="4" fontId="1" fillId="2" borderId="43" xfId="0" applyNumberFormat="1" applyFont="1" applyFill="1" applyBorder="1" applyAlignment="1">
      <alignment horizontal="center" vertical="center"/>
    </xf>
    <xf numFmtId="4" fontId="0" fillId="2" borderId="43" xfId="0" applyNumberFormat="1" applyFont="1" applyFill="1" applyBorder="1"/>
    <xf numFmtId="0" fontId="5" fillId="0" borderId="46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center"/>
    </xf>
    <xf numFmtId="4" fontId="9" fillId="0" borderId="39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0" fontId="17" fillId="0" borderId="48" xfId="0" applyFont="1" applyBorder="1" applyAlignment="1">
      <alignment wrapText="1"/>
    </xf>
    <xf numFmtId="0" fontId="5" fillId="0" borderId="34" xfId="0" applyFont="1" applyBorder="1" applyAlignment="1">
      <alignment vertical="top" wrapText="1"/>
    </xf>
    <xf numFmtId="4" fontId="5" fillId="2" borderId="31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top" wrapText="1"/>
    </xf>
    <xf numFmtId="0" fontId="0" fillId="0" borderId="34" xfId="0" applyFont="1" applyFill="1" applyBorder="1" applyAlignment="1">
      <alignment horizontal="left" vertical="top" wrapText="1"/>
    </xf>
    <xf numFmtId="0" fontId="0" fillId="0" borderId="34" xfId="0" applyFont="1" applyFill="1" applyBorder="1" applyAlignment="1">
      <alignment vertical="top" wrapText="1"/>
    </xf>
    <xf numFmtId="0" fontId="0" fillId="0" borderId="34" xfId="0" applyFill="1" applyBorder="1" applyAlignment="1">
      <alignment vertical="top" wrapText="1"/>
    </xf>
    <xf numFmtId="0" fontId="0" fillId="0" borderId="49" xfId="0" applyFont="1" applyFill="1" applyBorder="1" applyAlignment="1">
      <alignment vertical="top" wrapText="1"/>
    </xf>
    <xf numFmtId="49" fontId="18" fillId="0" borderId="48" xfId="0" applyNumberFormat="1" applyFont="1" applyBorder="1" applyAlignment="1">
      <alignment wrapText="1"/>
    </xf>
    <xf numFmtId="0" fontId="5" fillId="0" borderId="29" xfId="0" applyFont="1" applyBorder="1" applyAlignment="1">
      <alignment vertical="top" wrapText="1"/>
    </xf>
  </cellXfs>
  <cellStyles count="4">
    <cellStyle name="xl31" xfId="1"/>
    <cellStyle name="xl40" xfId="2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view="pageBreakPreview" zoomScale="75" zoomScaleNormal="75" zoomScaleSheetLayoutView="75" workbookViewId="0">
      <pane xSplit="2" ySplit="12" topLeftCell="E143" activePane="bottomRight" state="frozen"/>
      <selection pane="topRight" activeCell="C1" sqref="C1"/>
      <selection pane="bottomLeft" activeCell="A11" sqref="A11"/>
      <selection pane="bottomRight" activeCell="Q144" sqref="Q144"/>
    </sheetView>
  </sheetViews>
  <sheetFormatPr defaultRowHeight="12.75" x14ac:dyDescent="0.2"/>
  <cols>
    <col min="1" max="1" width="37.85546875" style="1" customWidth="1"/>
    <col min="2" max="2" width="22.42578125" style="1" customWidth="1"/>
    <col min="3" max="4" width="15.85546875" style="1" hidden="1" customWidth="1"/>
    <col min="5" max="5" width="19.42578125" style="1" customWidth="1"/>
    <col min="6" max="7" width="16" style="1" hidden="1" customWidth="1"/>
    <col min="8" max="8" width="26.85546875" style="1" customWidth="1"/>
    <col min="9" max="10" width="16" style="1" hidden="1" customWidth="1"/>
    <col min="11" max="11" width="19" style="1" customWidth="1"/>
    <col min="12" max="12" width="15.7109375" style="1" customWidth="1"/>
    <col min="13" max="14" width="19.28515625" style="1" customWidth="1"/>
    <col min="15" max="15" width="1.7109375" style="1" customWidth="1"/>
    <col min="16" max="16" width="12.140625" style="1" bestFit="1" customWidth="1"/>
    <col min="17" max="16384" width="9.140625" style="1"/>
  </cols>
  <sheetData>
    <row r="1" spans="1:14" x14ac:dyDescent="0.2">
      <c r="A1" s="78"/>
      <c r="B1" s="79"/>
      <c r="C1" s="80"/>
      <c r="D1" s="80"/>
      <c r="E1" s="80"/>
      <c r="F1" s="80"/>
      <c r="G1" s="80"/>
      <c r="H1" s="79" t="s">
        <v>177</v>
      </c>
      <c r="I1" s="79"/>
      <c r="J1" s="79"/>
      <c r="K1" s="79"/>
      <c r="L1" s="3"/>
      <c r="M1" s="3"/>
      <c r="N1" s="3"/>
    </row>
    <row r="2" spans="1:14" x14ac:dyDescent="0.2">
      <c r="A2" s="78"/>
      <c r="B2" s="79"/>
      <c r="C2" s="80"/>
      <c r="D2" s="80"/>
      <c r="E2" s="80"/>
      <c r="F2" s="80"/>
      <c r="G2" s="80"/>
      <c r="H2" s="79" t="s">
        <v>178</v>
      </c>
      <c r="I2" s="79"/>
      <c r="J2" s="79"/>
      <c r="K2" s="79"/>
      <c r="L2" s="3"/>
      <c r="M2" s="3"/>
      <c r="N2" s="3"/>
    </row>
    <row r="3" spans="1:14" x14ac:dyDescent="0.2">
      <c r="A3" s="78"/>
      <c r="B3" s="79"/>
      <c r="C3" s="80"/>
      <c r="D3" s="80"/>
      <c r="E3" s="80"/>
      <c r="F3" s="80"/>
      <c r="G3" s="80"/>
      <c r="H3" s="81" t="s">
        <v>196</v>
      </c>
      <c r="I3" s="81"/>
      <c r="J3" s="81"/>
      <c r="K3" s="81"/>
      <c r="L3" s="3"/>
      <c r="M3" s="3"/>
      <c r="N3" s="3"/>
    </row>
    <row r="4" spans="1:14" x14ac:dyDescent="0.2">
      <c r="A4" s="78"/>
      <c r="B4" s="79"/>
      <c r="C4" s="80"/>
      <c r="D4" s="80"/>
      <c r="E4" s="80"/>
      <c r="F4" s="80"/>
      <c r="G4" s="80"/>
      <c r="H4" s="78"/>
      <c r="I4" s="78"/>
      <c r="J4" s="78"/>
      <c r="K4" s="78"/>
      <c r="L4" s="3"/>
      <c r="M4" s="3"/>
      <c r="N4" s="3"/>
    </row>
    <row r="5" spans="1:14" x14ac:dyDescent="0.2">
      <c r="A5" s="78"/>
      <c r="B5" s="79"/>
      <c r="C5" s="80"/>
      <c r="D5" s="80"/>
      <c r="E5" s="80"/>
      <c r="F5" s="80"/>
      <c r="G5" s="80"/>
      <c r="H5" s="79" t="s">
        <v>179</v>
      </c>
      <c r="I5" s="79"/>
      <c r="J5" s="79"/>
      <c r="K5" s="79"/>
      <c r="L5" s="3"/>
      <c r="M5" s="3"/>
      <c r="N5" s="3"/>
    </row>
    <row r="6" spans="1:14" x14ac:dyDescent="0.2">
      <c r="A6" s="78"/>
      <c r="B6" s="79"/>
      <c r="C6" s="80"/>
      <c r="D6" s="80"/>
      <c r="E6" s="80"/>
      <c r="F6" s="80"/>
      <c r="G6" s="80"/>
      <c r="H6" s="79" t="s">
        <v>178</v>
      </c>
      <c r="I6" s="79"/>
      <c r="J6" s="79"/>
      <c r="K6" s="79"/>
      <c r="L6" s="3"/>
      <c r="M6" s="3"/>
      <c r="N6" s="3"/>
    </row>
    <row r="7" spans="1:14" x14ac:dyDescent="0.2">
      <c r="A7" s="78"/>
      <c r="B7" s="79"/>
      <c r="C7" s="79"/>
      <c r="D7" s="79"/>
      <c r="E7" s="79"/>
      <c r="F7" s="79"/>
      <c r="G7" s="79"/>
      <c r="H7" s="81" t="s">
        <v>180</v>
      </c>
      <c r="I7" s="81"/>
      <c r="J7" s="81"/>
      <c r="K7" s="81"/>
      <c r="L7" s="3"/>
      <c r="M7" s="3"/>
      <c r="N7" s="3"/>
    </row>
    <row r="8" spans="1:14" ht="13.5" customHeight="1" x14ac:dyDescent="0.2">
      <c r="A8" s="78"/>
      <c r="B8" s="81"/>
      <c r="C8" s="81"/>
      <c r="D8" s="81"/>
      <c r="E8" s="81"/>
      <c r="F8" s="81"/>
      <c r="G8" s="81"/>
      <c r="H8" s="81"/>
      <c r="I8" s="81"/>
      <c r="J8" s="81"/>
      <c r="K8" s="81"/>
      <c r="L8" s="3"/>
      <c r="M8" s="3"/>
      <c r="N8" s="3"/>
    </row>
    <row r="9" spans="1:14" ht="37.5" customHeight="1" thickBot="1" x14ac:dyDescent="0.25">
      <c r="A9" s="162" t="s">
        <v>157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21"/>
      <c r="M9" s="21"/>
      <c r="N9" s="6"/>
    </row>
    <row r="10" spans="1:14" ht="33.75" customHeight="1" x14ac:dyDescent="0.2">
      <c r="A10" s="158" t="s">
        <v>24</v>
      </c>
      <c r="B10" s="160" t="s">
        <v>25</v>
      </c>
      <c r="C10" s="154" t="s">
        <v>148</v>
      </c>
      <c r="D10" s="155"/>
      <c r="E10" s="155"/>
      <c r="F10" s="156"/>
      <c r="G10" s="156"/>
      <c r="H10" s="156"/>
      <c r="I10" s="156"/>
      <c r="J10" s="156"/>
      <c r="K10" s="157"/>
      <c r="L10" s="7"/>
      <c r="M10" s="7"/>
      <c r="N10" s="7"/>
    </row>
    <row r="11" spans="1:14" ht="30.75" customHeight="1" x14ac:dyDescent="0.2">
      <c r="A11" s="159"/>
      <c r="B11" s="161"/>
      <c r="C11" s="71" t="s">
        <v>136</v>
      </c>
      <c r="D11" s="137" t="s">
        <v>165</v>
      </c>
      <c r="E11" s="137" t="s">
        <v>136</v>
      </c>
      <c r="F11" s="54" t="s">
        <v>137</v>
      </c>
      <c r="G11" s="137" t="s">
        <v>165</v>
      </c>
      <c r="H11" s="137" t="s">
        <v>137</v>
      </c>
      <c r="I11" s="138" t="s">
        <v>158</v>
      </c>
      <c r="J11" s="54" t="s">
        <v>165</v>
      </c>
      <c r="K11" s="164" t="s">
        <v>158</v>
      </c>
      <c r="L11" s="8"/>
      <c r="M11" s="8"/>
      <c r="N11" s="8"/>
    </row>
    <row r="12" spans="1:14" ht="17.25" customHeight="1" x14ac:dyDescent="0.2">
      <c r="A12" s="82">
        <v>1</v>
      </c>
      <c r="B12" s="55">
        <v>2</v>
      </c>
      <c r="C12" s="72">
        <v>3</v>
      </c>
      <c r="D12" s="127">
        <v>4</v>
      </c>
      <c r="E12" s="127">
        <v>3</v>
      </c>
      <c r="F12" s="56">
        <v>6</v>
      </c>
      <c r="G12" s="56">
        <v>7</v>
      </c>
      <c r="H12" s="56">
        <v>4</v>
      </c>
      <c r="I12" s="56">
        <v>9</v>
      </c>
      <c r="J12" s="139">
        <v>10</v>
      </c>
      <c r="K12" s="83">
        <v>5</v>
      </c>
      <c r="L12" s="8"/>
      <c r="M12" s="8"/>
      <c r="N12" s="8"/>
    </row>
    <row r="13" spans="1:14" x14ac:dyDescent="0.2">
      <c r="A13" s="84"/>
      <c r="B13" s="2"/>
      <c r="C13" s="66"/>
      <c r="D13" s="66"/>
      <c r="E13" s="66"/>
      <c r="F13" s="48"/>
      <c r="G13" s="48"/>
      <c r="H13" s="48"/>
      <c r="I13" s="48"/>
      <c r="J13" s="140"/>
      <c r="K13" s="85"/>
      <c r="L13" s="9"/>
      <c r="M13" s="9"/>
      <c r="N13" s="9"/>
    </row>
    <row r="14" spans="1:14" ht="30.75" customHeight="1" x14ac:dyDescent="0.2">
      <c r="A14" s="86" t="s">
        <v>30</v>
      </c>
      <c r="B14" s="4" t="s">
        <v>11</v>
      </c>
      <c r="C14" s="73">
        <f>C16+C19+C22+C27+C30+C34+C39+C42+C45+C49+C54</f>
        <v>277724644.02999997</v>
      </c>
      <c r="D14" s="73">
        <f t="shared" ref="D14:E14" si="0">D16+D19+D22+D27+D30+D34+D39+D42+D45+D49+D54</f>
        <v>0</v>
      </c>
      <c r="E14" s="73">
        <f t="shared" si="0"/>
        <v>277724644.02999997</v>
      </c>
      <c r="F14" s="73">
        <f t="shared" ref="F14:K14" si="1">F16+F19+F22+F27+F30+F34+F39+F45+F49+F54</f>
        <v>294680241.98000002</v>
      </c>
      <c r="G14" s="128"/>
      <c r="H14" s="73">
        <f t="shared" ref="H14" si="2">H16+H19+H22+H27+H30+H34+H39+H45+H49+H54</f>
        <v>294680241.98000002</v>
      </c>
      <c r="I14" s="73">
        <f t="shared" ref="I14" si="3">I16+I19+I22+I27+I30+I34+I39+I45+I49+I54</f>
        <v>311656684.19999999</v>
      </c>
      <c r="J14" s="141"/>
      <c r="K14" s="87">
        <f t="shared" si="1"/>
        <v>311656684.19999999</v>
      </c>
      <c r="L14" s="35"/>
      <c r="M14" s="35"/>
      <c r="N14" s="10"/>
    </row>
    <row r="15" spans="1:14" x14ac:dyDescent="0.2">
      <c r="A15" s="86"/>
      <c r="B15" s="4"/>
      <c r="C15" s="74"/>
      <c r="D15" s="74"/>
      <c r="E15" s="74"/>
      <c r="F15" s="52"/>
      <c r="G15" s="129"/>
      <c r="H15" s="52"/>
      <c r="I15" s="52"/>
      <c r="J15" s="142"/>
      <c r="K15" s="88"/>
      <c r="L15" s="36"/>
      <c r="M15" s="36"/>
      <c r="N15" s="11"/>
    </row>
    <row r="16" spans="1:14" ht="16.5" customHeight="1" x14ac:dyDescent="0.2">
      <c r="A16" s="89" t="s">
        <v>8</v>
      </c>
      <c r="B16" s="5" t="s">
        <v>12</v>
      </c>
      <c r="C16" s="75">
        <f>C17</f>
        <v>217779377</v>
      </c>
      <c r="D16" s="75"/>
      <c r="E16" s="75">
        <f>E17</f>
        <v>217779377</v>
      </c>
      <c r="F16" s="53">
        <f>F17</f>
        <v>234430716</v>
      </c>
      <c r="G16" s="130"/>
      <c r="H16" s="53">
        <f>H17</f>
        <v>234430716</v>
      </c>
      <c r="I16" s="130">
        <f>I17</f>
        <v>249670864</v>
      </c>
      <c r="J16" s="53"/>
      <c r="K16" s="90">
        <f>K17</f>
        <v>249670864</v>
      </c>
      <c r="L16" s="36"/>
      <c r="M16" s="36"/>
      <c r="N16" s="11"/>
    </row>
    <row r="17" spans="1:16" ht="24.75" customHeight="1" x14ac:dyDescent="0.2">
      <c r="A17" s="91" t="s">
        <v>0</v>
      </c>
      <c r="B17" s="5" t="s">
        <v>13</v>
      </c>
      <c r="C17" s="75">
        <v>217779377</v>
      </c>
      <c r="D17" s="75"/>
      <c r="E17" s="75">
        <v>217779377</v>
      </c>
      <c r="F17" s="53">
        <v>234430716</v>
      </c>
      <c r="G17" s="130"/>
      <c r="H17" s="53">
        <v>234430716</v>
      </c>
      <c r="I17" s="130">
        <v>249670864</v>
      </c>
      <c r="J17" s="53"/>
      <c r="K17" s="90">
        <v>249670864</v>
      </c>
      <c r="L17" s="36"/>
      <c r="M17" s="36"/>
      <c r="N17" s="11"/>
    </row>
    <row r="18" spans="1:16" ht="13.15" customHeight="1" x14ac:dyDescent="0.2">
      <c r="A18" s="91"/>
      <c r="B18" s="5"/>
      <c r="C18" s="74"/>
      <c r="D18" s="74"/>
      <c r="E18" s="74"/>
      <c r="F18" s="52"/>
      <c r="G18" s="129"/>
      <c r="H18" s="52"/>
      <c r="I18" s="129"/>
      <c r="J18" s="52"/>
      <c r="K18" s="88"/>
      <c r="L18" s="36"/>
      <c r="M18" s="36"/>
      <c r="N18" s="11"/>
    </row>
    <row r="19" spans="1:16" ht="53.25" customHeight="1" x14ac:dyDescent="0.2">
      <c r="A19" s="92" t="s">
        <v>3</v>
      </c>
      <c r="B19" s="5" t="s">
        <v>14</v>
      </c>
      <c r="C19" s="75">
        <f>C20</f>
        <v>21570406.75</v>
      </c>
      <c r="D19" s="75"/>
      <c r="E19" s="75">
        <f>E20</f>
        <v>21570406.75</v>
      </c>
      <c r="F19" s="53">
        <f>F20</f>
        <v>23200739.98</v>
      </c>
      <c r="G19" s="130"/>
      <c r="H19" s="53">
        <f>H20</f>
        <v>23200739.98</v>
      </c>
      <c r="I19" s="130">
        <f>I20</f>
        <v>24311324.199999999</v>
      </c>
      <c r="J19" s="53"/>
      <c r="K19" s="90">
        <f>K20</f>
        <v>24311324.199999999</v>
      </c>
      <c r="L19" s="37"/>
      <c r="M19" s="37"/>
      <c r="N19" s="11"/>
    </row>
    <row r="20" spans="1:16" ht="38.25" customHeight="1" x14ac:dyDescent="0.2">
      <c r="A20" s="91" t="s">
        <v>4</v>
      </c>
      <c r="B20" s="5" t="s">
        <v>15</v>
      </c>
      <c r="C20" s="75">
        <v>21570406.75</v>
      </c>
      <c r="D20" s="75"/>
      <c r="E20" s="75">
        <v>21570406.75</v>
      </c>
      <c r="F20" s="53">
        <v>23200739.98</v>
      </c>
      <c r="G20" s="130"/>
      <c r="H20" s="53">
        <v>23200739.98</v>
      </c>
      <c r="I20" s="130">
        <v>24311324.199999999</v>
      </c>
      <c r="J20" s="53"/>
      <c r="K20" s="90">
        <v>24311324.199999999</v>
      </c>
      <c r="L20" s="37"/>
      <c r="M20" s="37"/>
      <c r="N20" s="11"/>
    </row>
    <row r="21" spans="1:16" ht="13.5" customHeight="1" x14ac:dyDescent="0.2">
      <c r="A21" s="91"/>
      <c r="B21" s="5"/>
      <c r="C21" s="74"/>
      <c r="D21" s="74"/>
      <c r="E21" s="74"/>
      <c r="F21" s="52"/>
      <c r="G21" s="129"/>
      <c r="H21" s="52"/>
      <c r="I21" s="52"/>
      <c r="J21" s="142"/>
      <c r="K21" s="88"/>
      <c r="L21" s="36"/>
      <c r="M21" s="36"/>
      <c r="N21" s="11"/>
    </row>
    <row r="22" spans="1:16" ht="22.5" customHeight="1" x14ac:dyDescent="0.2">
      <c r="A22" s="92" t="s">
        <v>1</v>
      </c>
      <c r="B22" s="5" t="s">
        <v>16</v>
      </c>
      <c r="C22" s="75">
        <f>SUM(C23:C25)</f>
        <v>10968000</v>
      </c>
      <c r="D22" s="75"/>
      <c r="E22" s="75">
        <f>SUM(E23:E25)</f>
        <v>10968000</v>
      </c>
      <c r="F22" s="75">
        <f t="shared" ref="F22:K22" si="4">SUM(F23:F25)</f>
        <v>11508984</v>
      </c>
      <c r="G22" s="77"/>
      <c r="H22" s="75">
        <f t="shared" ref="H22" si="5">SUM(H23:H25)</f>
        <v>11508984</v>
      </c>
      <c r="I22" s="77">
        <f t="shared" ref="I22" si="6">SUM(I23:I25)</f>
        <v>11985214</v>
      </c>
      <c r="J22" s="75"/>
      <c r="K22" s="93">
        <f t="shared" si="4"/>
        <v>11985214</v>
      </c>
      <c r="L22" s="36"/>
      <c r="M22" s="36"/>
      <c r="N22" s="11"/>
    </row>
    <row r="23" spans="1:16" ht="40.5" customHeight="1" x14ac:dyDescent="0.2">
      <c r="A23" s="91" t="s">
        <v>125</v>
      </c>
      <c r="B23" s="5" t="s">
        <v>126</v>
      </c>
      <c r="C23" s="75">
        <v>8334000</v>
      </c>
      <c r="D23" s="75"/>
      <c r="E23" s="75">
        <v>8334000</v>
      </c>
      <c r="F23" s="53">
        <v>8743199</v>
      </c>
      <c r="G23" s="130"/>
      <c r="H23" s="53">
        <v>8743199</v>
      </c>
      <c r="I23" s="130">
        <v>9103419</v>
      </c>
      <c r="J23" s="53"/>
      <c r="K23" s="90">
        <v>9103419</v>
      </c>
      <c r="L23" s="36"/>
      <c r="M23" s="36"/>
      <c r="N23" s="11"/>
    </row>
    <row r="24" spans="1:16" ht="24" customHeight="1" x14ac:dyDescent="0.2">
      <c r="A24" s="91" t="s">
        <v>42</v>
      </c>
      <c r="B24" s="5" t="s">
        <v>43</v>
      </c>
      <c r="C24" s="75">
        <v>118000</v>
      </c>
      <c r="D24" s="75"/>
      <c r="E24" s="75">
        <v>118000</v>
      </c>
      <c r="F24" s="53">
        <v>126249</v>
      </c>
      <c r="G24" s="130"/>
      <c r="H24" s="53">
        <v>126249</v>
      </c>
      <c r="I24" s="53">
        <v>133510</v>
      </c>
      <c r="J24" s="131"/>
      <c r="K24" s="90">
        <v>133510</v>
      </c>
      <c r="L24" s="37"/>
      <c r="M24" s="37"/>
      <c r="N24" s="11"/>
    </row>
    <row r="25" spans="1:16" ht="27.75" customHeight="1" x14ac:dyDescent="0.2">
      <c r="A25" s="91" t="s">
        <v>44</v>
      </c>
      <c r="B25" s="5" t="s">
        <v>164</v>
      </c>
      <c r="C25" s="75">
        <v>2516000</v>
      </c>
      <c r="D25" s="75"/>
      <c r="E25" s="75">
        <v>2516000</v>
      </c>
      <c r="F25" s="53">
        <v>2639536</v>
      </c>
      <c r="G25" s="130"/>
      <c r="H25" s="53">
        <v>2639536</v>
      </c>
      <c r="I25" s="53">
        <v>2748285</v>
      </c>
      <c r="J25" s="131"/>
      <c r="K25" s="90">
        <v>2748285</v>
      </c>
      <c r="L25" s="37"/>
      <c r="M25" s="37"/>
      <c r="N25" s="11"/>
    </row>
    <row r="26" spans="1:16" ht="12" customHeight="1" x14ac:dyDescent="0.2">
      <c r="A26" s="91"/>
      <c r="B26" s="5"/>
      <c r="C26" s="75"/>
      <c r="D26" s="75"/>
      <c r="E26" s="75"/>
      <c r="F26" s="53"/>
      <c r="G26" s="130"/>
      <c r="H26" s="53"/>
      <c r="I26" s="130"/>
      <c r="J26" s="53"/>
      <c r="K26" s="90"/>
      <c r="L26" s="37"/>
      <c r="M26" s="37"/>
      <c r="N26" s="11"/>
    </row>
    <row r="27" spans="1:16" ht="23.25" customHeight="1" x14ac:dyDescent="0.2">
      <c r="A27" s="89" t="s">
        <v>161</v>
      </c>
      <c r="B27" s="5" t="s">
        <v>162</v>
      </c>
      <c r="C27" s="75">
        <f>C28</f>
        <v>10766828</v>
      </c>
      <c r="D27" s="75"/>
      <c r="E27" s="75">
        <f>E28</f>
        <v>10766828</v>
      </c>
      <c r="F27" s="75">
        <f t="shared" ref="F27:K27" si="7">F28</f>
        <v>10800205</v>
      </c>
      <c r="G27" s="77"/>
      <c r="H27" s="75">
        <f t="shared" si="7"/>
        <v>10800205</v>
      </c>
      <c r="I27" s="77">
        <f t="shared" si="7"/>
        <v>10833685</v>
      </c>
      <c r="J27" s="75"/>
      <c r="K27" s="93">
        <f t="shared" si="7"/>
        <v>10833685</v>
      </c>
      <c r="L27" s="37"/>
      <c r="M27" s="37"/>
      <c r="N27" s="11"/>
    </row>
    <row r="28" spans="1:16" ht="27.75" customHeight="1" x14ac:dyDescent="0.2">
      <c r="A28" s="91" t="s">
        <v>159</v>
      </c>
      <c r="B28" s="5" t="s">
        <v>163</v>
      </c>
      <c r="C28" s="75">
        <v>10766828</v>
      </c>
      <c r="D28" s="75"/>
      <c r="E28" s="75">
        <v>10766828</v>
      </c>
      <c r="F28" s="53">
        <v>10800205</v>
      </c>
      <c r="G28" s="130"/>
      <c r="H28" s="53">
        <v>10800205</v>
      </c>
      <c r="I28" s="53">
        <v>10833685</v>
      </c>
      <c r="J28" s="131"/>
      <c r="K28" s="90">
        <v>10833685</v>
      </c>
      <c r="L28" s="37"/>
      <c r="M28" s="37"/>
      <c r="N28" s="11"/>
    </row>
    <row r="29" spans="1:16" ht="9" customHeight="1" x14ac:dyDescent="0.2">
      <c r="A29" s="91"/>
      <c r="B29" s="5"/>
      <c r="C29" s="74"/>
      <c r="D29" s="74"/>
      <c r="E29" s="74"/>
      <c r="F29" s="52"/>
      <c r="G29" s="129"/>
      <c r="H29" s="52"/>
      <c r="I29" s="129"/>
      <c r="J29" s="52"/>
      <c r="K29" s="88"/>
      <c r="L29" s="36"/>
      <c r="M29" s="36"/>
      <c r="N29" s="11"/>
    </row>
    <row r="30" spans="1:16" ht="24.75" customHeight="1" x14ac:dyDescent="0.2">
      <c r="A30" s="92" t="s">
        <v>28</v>
      </c>
      <c r="B30" s="5" t="s">
        <v>17</v>
      </c>
      <c r="C30" s="75">
        <f>C31+C32</f>
        <v>3159000</v>
      </c>
      <c r="D30" s="75"/>
      <c r="E30" s="75">
        <f>E31+E32</f>
        <v>3159000</v>
      </c>
      <c r="F30" s="53">
        <f>F31+F32</f>
        <v>3293000</v>
      </c>
      <c r="G30" s="130"/>
      <c r="H30" s="53">
        <f>H31+H32</f>
        <v>3293000</v>
      </c>
      <c r="I30" s="130">
        <f>I31+I32</f>
        <v>3409000</v>
      </c>
      <c r="J30" s="53"/>
      <c r="K30" s="90">
        <f>K31+K32</f>
        <v>3409000</v>
      </c>
      <c r="L30" s="36"/>
      <c r="M30" s="36"/>
      <c r="N30" s="11"/>
    </row>
    <row r="31" spans="1:16" ht="45.75" customHeight="1" x14ac:dyDescent="0.2">
      <c r="A31" s="91" t="s">
        <v>45</v>
      </c>
      <c r="B31" s="5" t="s">
        <v>46</v>
      </c>
      <c r="C31" s="75">
        <v>2917000</v>
      </c>
      <c r="D31" s="75"/>
      <c r="E31" s="75">
        <v>2917000</v>
      </c>
      <c r="F31" s="53">
        <v>3051000</v>
      </c>
      <c r="G31" s="130"/>
      <c r="H31" s="53">
        <v>3051000</v>
      </c>
      <c r="I31" s="130">
        <v>3167000</v>
      </c>
      <c r="J31" s="53"/>
      <c r="K31" s="90">
        <v>3167000</v>
      </c>
      <c r="L31" s="37"/>
      <c r="M31" s="37"/>
      <c r="N31" s="11"/>
      <c r="P31" s="22"/>
    </row>
    <row r="32" spans="1:16" ht="52.5" customHeight="1" x14ac:dyDescent="0.2">
      <c r="A32" s="91" t="s">
        <v>7</v>
      </c>
      <c r="B32" s="5" t="s">
        <v>18</v>
      </c>
      <c r="C32" s="75">
        <v>242000</v>
      </c>
      <c r="D32" s="75"/>
      <c r="E32" s="75">
        <v>242000</v>
      </c>
      <c r="F32" s="53">
        <v>242000</v>
      </c>
      <c r="G32" s="130"/>
      <c r="H32" s="53">
        <v>242000</v>
      </c>
      <c r="I32" s="53">
        <v>242000</v>
      </c>
      <c r="J32" s="131"/>
      <c r="K32" s="90">
        <v>242000</v>
      </c>
      <c r="L32" s="37"/>
      <c r="M32" s="37"/>
      <c r="N32" s="11"/>
    </row>
    <row r="33" spans="1:15" ht="12" customHeight="1" x14ac:dyDescent="0.2">
      <c r="A33" s="91"/>
      <c r="B33" s="5"/>
      <c r="C33" s="74"/>
      <c r="D33" s="74"/>
      <c r="E33" s="74"/>
      <c r="F33" s="52"/>
      <c r="G33" s="129"/>
      <c r="H33" s="52"/>
      <c r="I33" s="129"/>
      <c r="J33" s="52"/>
      <c r="K33" s="88"/>
      <c r="L33" s="36"/>
      <c r="M33" s="36"/>
      <c r="N33" s="11"/>
    </row>
    <row r="34" spans="1:15" ht="54.75" customHeight="1" x14ac:dyDescent="0.2">
      <c r="A34" s="89" t="s">
        <v>57</v>
      </c>
      <c r="B34" s="5" t="s">
        <v>58</v>
      </c>
      <c r="C34" s="75">
        <f>C35+C36+C37</f>
        <v>9458000</v>
      </c>
      <c r="D34" s="75"/>
      <c r="E34" s="75">
        <f>E35+E36+E37</f>
        <v>9458000</v>
      </c>
      <c r="F34" s="53">
        <f>F35+F36+F37</f>
        <v>8908000</v>
      </c>
      <c r="G34" s="130"/>
      <c r="H34" s="53">
        <f>H35+H36+H37</f>
        <v>8908000</v>
      </c>
      <c r="I34" s="130">
        <f>I35+I36+I37</f>
        <v>8908000</v>
      </c>
      <c r="J34" s="53"/>
      <c r="K34" s="90">
        <f>K35+K36+K37</f>
        <v>8908000</v>
      </c>
      <c r="L34" s="37"/>
      <c r="M34" s="37"/>
      <c r="N34" s="11"/>
    </row>
    <row r="35" spans="1:15" ht="114.75" customHeight="1" x14ac:dyDescent="0.2">
      <c r="A35" s="91" t="s">
        <v>59</v>
      </c>
      <c r="B35" s="5" t="s">
        <v>60</v>
      </c>
      <c r="C35" s="75">
        <v>2902000</v>
      </c>
      <c r="D35" s="75"/>
      <c r="E35" s="75">
        <v>2902000</v>
      </c>
      <c r="F35" s="53">
        <v>2602000</v>
      </c>
      <c r="G35" s="130"/>
      <c r="H35" s="53">
        <v>2602000</v>
      </c>
      <c r="I35" s="53">
        <v>2602000</v>
      </c>
      <c r="J35" s="131"/>
      <c r="K35" s="90">
        <v>2602000</v>
      </c>
      <c r="L35" s="37"/>
      <c r="M35" s="37"/>
      <c r="N35" s="11"/>
    </row>
    <row r="36" spans="1:15" ht="31.5" customHeight="1" x14ac:dyDescent="0.2">
      <c r="A36" s="91" t="s">
        <v>61</v>
      </c>
      <c r="B36" s="5" t="s">
        <v>62</v>
      </c>
      <c r="C36" s="75">
        <v>1056000</v>
      </c>
      <c r="D36" s="75"/>
      <c r="E36" s="75">
        <v>1056000</v>
      </c>
      <c r="F36" s="53">
        <v>1306000</v>
      </c>
      <c r="G36" s="130"/>
      <c r="H36" s="53">
        <v>1306000</v>
      </c>
      <c r="I36" s="53">
        <v>1306000</v>
      </c>
      <c r="J36" s="131"/>
      <c r="K36" s="90">
        <v>1306000</v>
      </c>
      <c r="L36" s="37"/>
      <c r="M36" s="37"/>
      <c r="N36" s="11"/>
    </row>
    <row r="37" spans="1:15" ht="114.75" customHeight="1" x14ac:dyDescent="0.2">
      <c r="A37" s="91" t="s">
        <v>63</v>
      </c>
      <c r="B37" s="5" t="s">
        <v>64</v>
      </c>
      <c r="C37" s="75">
        <v>5500000</v>
      </c>
      <c r="D37" s="75"/>
      <c r="E37" s="75">
        <v>5500000</v>
      </c>
      <c r="F37" s="53">
        <v>5000000</v>
      </c>
      <c r="G37" s="130"/>
      <c r="H37" s="53">
        <v>5000000</v>
      </c>
      <c r="I37" s="130">
        <v>5000000</v>
      </c>
      <c r="J37" s="53"/>
      <c r="K37" s="90">
        <v>5000000</v>
      </c>
      <c r="L37" s="37"/>
      <c r="M37" s="37"/>
      <c r="N37" s="11"/>
    </row>
    <row r="38" spans="1:15" ht="15.75" customHeight="1" x14ac:dyDescent="0.2">
      <c r="A38" s="91"/>
      <c r="B38" s="5"/>
      <c r="C38" s="74"/>
      <c r="D38" s="74"/>
      <c r="E38" s="74"/>
      <c r="F38" s="52"/>
      <c r="G38" s="129"/>
      <c r="H38" s="52"/>
      <c r="I38" s="129"/>
      <c r="J38" s="52"/>
      <c r="K38" s="88"/>
      <c r="L38" s="36"/>
      <c r="M38" s="36"/>
      <c r="N38" s="11"/>
    </row>
    <row r="39" spans="1:15" ht="32.25" customHeight="1" x14ac:dyDescent="0.2">
      <c r="A39" s="92" t="s">
        <v>9</v>
      </c>
      <c r="B39" s="5" t="s">
        <v>19</v>
      </c>
      <c r="C39" s="75">
        <f>C40</f>
        <v>420000</v>
      </c>
      <c r="D39" s="75"/>
      <c r="E39" s="75">
        <f>E40</f>
        <v>420000</v>
      </c>
      <c r="F39" s="53">
        <f>F40</f>
        <v>420000</v>
      </c>
      <c r="G39" s="130"/>
      <c r="H39" s="53">
        <f>H40</f>
        <v>420000</v>
      </c>
      <c r="I39" s="130">
        <f>I40</f>
        <v>420000</v>
      </c>
      <c r="J39" s="53"/>
      <c r="K39" s="90">
        <f>K40</f>
        <v>420000</v>
      </c>
      <c r="L39" s="37"/>
      <c r="M39" s="37"/>
      <c r="N39" s="11"/>
    </row>
    <row r="40" spans="1:15" ht="28.5" customHeight="1" x14ac:dyDescent="0.2">
      <c r="A40" s="91" t="s">
        <v>2</v>
      </c>
      <c r="B40" s="5" t="s">
        <v>20</v>
      </c>
      <c r="C40" s="75">
        <v>420000</v>
      </c>
      <c r="D40" s="75"/>
      <c r="E40" s="75">
        <v>420000</v>
      </c>
      <c r="F40" s="53">
        <v>420000</v>
      </c>
      <c r="G40" s="130"/>
      <c r="H40" s="53">
        <v>420000</v>
      </c>
      <c r="I40" s="130">
        <v>420000</v>
      </c>
      <c r="J40" s="53"/>
      <c r="K40" s="90">
        <v>420000</v>
      </c>
      <c r="L40" s="37"/>
      <c r="M40" s="37"/>
      <c r="N40" s="11"/>
    </row>
    <row r="41" spans="1:15" ht="15.75" customHeight="1" x14ac:dyDescent="0.2">
      <c r="A41" s="91"/>
      <c r="B41" s="5"/>
      <c r="C41" s="75"/>
      <c r="D41" s="75"/>
      <c r="E41" s="75"/>
      <c r="F41" s="53"/>
      <c r="G41" s="130"/>
      <c r="H41" s="53"/>
      <c r="I41" s="53"/>
      <c r="J41" s="131"/>
      <c r="K41" s="90"/>
      <c r="L41" s="37"/>
      <c r="M41" s="37"/>
      <c r="N41" s="11"/>
    </row>
    <row r="42" spans="1:15" ht="39" customHeight="1" x14ac:dyDescent="0.2">
      <c r="A42" s="92" t="s">
        <v>103</v>
      </c>
      <c r="B42" s="5" t="s">
        <v>104</v>
      </c>
      <c r="C42" s="75">
        <f>C43</f>
        <v>1484435.28</v>
      </c>
      <c r="D42" s="75">
        <f t="shared" ref="D42:E42" si="8">D43</f>
        <v>0</v>
      </c>
      <c r="E42" s="75">
        <f t="shared" si="8"/>
        <v>1484435.28</v>
      </c>
      <c r="F42" s="53">
        <f>F43</f>
        <v>0</v>
      </c>
      <c r="G42" s="130"/>
      <c r="H42" s="53">
        <f>H43</f>
        <v>0</v>
      </c>
      <c r="I42" s="90">
        <f>I43</f>
        <v>0</v>
      </c>
      <c r="J42" s="130"/>
      <c r="K42" s="90">
        <f>K43</f>
        <v>0</v>
      </c>
      <c r="L42" s="163"/>
      <c r="M42" s="33"/>
      <c r="N42" s="20"/>
      <c r="O42" s="11"/>
    </row>
    <row r="43" spans="1:15" s="24" customFormat="1" ht="33" customHeight="1" x14ac:dyDescent="0.2">
      <c r="A43" s="91" t="s">
        <v>105</v>
      </c>
      <c r="B43" s="5" t="s">
        <v>106</v>
      </c>
      <c r="C43" s="75">
        <v>1484435.28</v>
      </c>
      <c r="D43" s="75">
        <v>0</v>
      </c>
      <c r="E43" s="75">
        <f>C43+D43</f>
        <v>1484435.28</v>
      </c>
      <c r="F43" s="53">
        <v>0</v>
      </c>
      <c r="G43" s="130"/>
      <c r="H43" s="53">
        <v>0</v>
      </c>
      <c r="I43" s="90">
        <v>0</v>
      </c>
      <c r="J43" s="130"/>
      <c r="K43" s="90">
        <v>0</v>
      </c>
      <c r="L43" s="163"/>
      <c r="M43" s="33"/>
      <c r="N43" s="20"/>
      <c r="O43" s="11"/>
    </row>
    <row r="44" spans="1:15" ht="15.75" customHeight="1" x14ac:dyDescent="0.2">
      <c r="A44" s="91"/>
      <c r="B44" s="5"/>
      <c r="C44" s="75"/>
      <c r="D44" s="75"/>
      <c r="E44" s="75"/>
      <c r="F44" s="53"/>
      <c r="G44" s="130"/>
      <c r="H44" s="53"/>
      <c r="I44" s="90"/>
      <c r="J44" s="130"/>
      <c r="K44" s="90"/>
      <c r="L44" s="37"/>
      <c r="M44" s="37"/>
      <c r="N44" s="11"/>
    </row>
    <row r="45" spans="1:15" ht="40.5" customHeight="1" x14ac:dyDescent="0.2">
      <c r="A45" s="92" t="s">
        <v>10</v>
      </c>
      <c r="B45" s="5" t="s">
        <v>21</v>
      </c>
      <c r="C45" s="75">
        <f>C46+C47</f>
        <v>200000</v>
      </c>
      <c r="D45" s="75"/>
      <c r="E45" s="75">
        <f>E46+E47</f>
        <v>200000</v>
      </c>
      <c r="F45" s="53">
        <f>F46+F47</f>
        <v>200000</v>
      </c>
      <c r="G45" s="130"/>
      <c r="H45" s="53">
        <f>H46+H47</f>
        <v>200000</v>
      </c>
      <c r="I45" s="53">
        <f>I46+I47</f>
        <v>200000</v>
      </c>
      <c r="J45" s="131"/>
      <c r="K45" s="90">
        <f>K46+K47</f>
        <v>200000</v>
      </c>
      <c r="L45" s="37"/>
      <c r="M45" s="37"/>
      <c r="N45" s="11"/>
    </row>
    <row r="46" spans="1:15" ht="82.9" hidden="1" customHeight="1" x14ac:dyDescent="0.2">
      <c r="A46" s="91" t="s">
        <v>37</v>
      </c>
      <c r="B46" s="5" t="s">
        <v>38</v>
      </c>
      <c r="C46" s="75"/>
      <c r="D46" s="75"/>
      <c r="E46" s="75"/>
      <c r="F46" s="53"/>
      <c r="G46" s="130"/>
      <c r="H46" s="53"/>
      <c r="I46" s="90"/>
      <c r="J46" s="130"/>
      <c r="K46" s="90"/>
      <c r="L46" s="37"/>
      <c r="M46" s="37"/>
      <c r="N46" s="11"/>
    </row>
    <row r="47" spans="1:15" ht="54" customHeight="1" x14ac:dyDescent="0.2">
      <c r="A47" s="91" t="s">
        <v>36</v>
      </c>
      <c r="B47" s="5" t="s">
        <v>27</v>
      </c>
      <c r="C47" s="75">
        <v>200000</v>
      </c>
      <c r="D47" s="75"/>
      <c r="E47" s="75">
        <v>200000</v>
      </c>
      <c r="F47" s="53">
        <v>200000</v>
      </c>
      <c r="G47" s="130"/>
      <c r="H47" s="53">
        <v>200000</v>
      </c>
      <c r="I47" s="53">
        <v>200000</v>
      </c>
      <c r="J47" s="131"/>
      <c r="K47" s="90">
        <v>200000</v>
      </c>
      <c r="L47" s="37"/>
      <c r="M47" s="37"/>
      <c r="N47" s="11"/>
    </row>
    <row r="48" spans="1:15" ht="13.5" customHeight="1" x14ac:dyDescent="0.2">
      <c r="A48" s="91"/>
      <c r="B48" s="5"/>
      <c r="C48" s="75"/>
      <c r="D48" s="75"/>
      <c r="E48" s="75"/>
      <c r="F48" s="53"/>
      <c r="G48" s="130"/>
      <c r="H48" s="53"/>
      <c r="I48" s="130"/>
      <c r="J48" s="53"/>
      <c r="K48" s="90"/>
      <c r="L48" s="37"/>
      <c r="M48" s="37"/>
      <c r="N48" s="11"/>
    </row>
    <row r="49" spans="1:14" ht="33.75" customHeight="1" x14ac:dyDescent="0.2">
      <c r="A49" s="92" t="s">
        <v>5</v>
      </c>
      <c r="B49" s="5" t="s">
        <v>22</v>
      </c>
      <c r="C49" s="75">
        <f>C50+C51+C52</f>
        <v>1852597</v>
      </c>
      <c r="D49" s="75"/>
      <c r="E49" s="75">
        <f>E50+E51+E52</f>
        <v>1852597</v>
      </c>
      <c r="F49" s="53">
        <f>F50+F51+F52</f>
        <v>1852597</v>
      </c>
      <c r="G49" s="130"/>
      <c r="H49" s="53">
        <f>H50+H51+H52</f>
        <v>1852597</v>
      </c>
      <c r="I49" s="130">
        <f>I50+I51+I52</f>
        <v>1852597</v>
      </c>
      <c r="J49" s="53"/>
      <c r="K49" s="90">
        <f>K50+K51+K52</f>
        <v>1852597</v>
      </c>
      <c r="L49" s="37"/>
      <c r="M49" s="37"/>
      <c r="N49" s="11"/>
    </row>
    <row r="50" spans="1:14" ht="42" customHeight="1" x14ac:dyDescent="0.2">
      <c r="A50" s="94" t="s">
        <v>78</v>
      </c>
      <c r="B50" s="5" t="s">
        <v>149</v>
      </c>
      <c r="C50" s="75">
        <v>606597</v>
      </c>
      <c r="D50" s="75"/>
      <c r="E50" s="75">
        <v>606597</v>
      </c>
      <c r="F50" s="75">
        <v>606597</v>
      </c>
      <c r="G50" s="77"/>
      <c r="H50" s="75">
        <v>606597</v>
      </c>
      <c r="I50" s="75">
        <v>606597</v>
      </c>
      <c r="J50" s="143"/>
      <c r="K50" s="93">
        <v>606597</v>
      </c>
      <c r="L50" s="37"/>
      <c r="M50" s="37"/>
      <c r="N50" s="11"/>
    </row>
    <row r="51" spans="1:14" ht="94.5" customHeight="1" x14ac:dyDescent="0.2">
      <c r="A51" s="94" t="s">
        <v>144</v>
      </c>
      <c r="B51" s="26" t="s">
        <v>145</v>
      </c>
      <c r="C51" s="75">
        <v>1000</v>
      </c>
      <c r="D51" s="75"/>
      <c r="E51" s="75">
        <v>1000</v>
      </c>
      <c r="F51" s="53">
        <v>1000</v>
      </c>
      <c r="G51" s="130"/>
      <c r="H51" s="53">
        <v>1000</v>
      </c>
      <c r="I51" s="130">
        <v>1000</v>
      </c>
      <c r="J51" s="53"/>
      <c r="K51" s="90">
        <v>1000</v>
      </c>
      <c r="L51" s="37"/>
      <c r="M51" s="37"/>
      <c r="N51" s="11"/>
    </row>
    <row r="52" spans="1:14" ht="32.25" customHeight="1" x14ac:dyDescent="0.2">
      <c r="A52" s="94" t="s">
        <v>146</v>
      </c>
      <c r="B52" s="26" t="s">
        <v>147</v>
      </c>
      <c r="C52" s="76">
        <v>1245000</v>
      </c>
      <c r="D52" s="75"/>
      <c r="E52" s="75">
        <v>1245000</v>
      </c>
      <c r="F52" s="77">
        <v>1245000</v>
      </c>
      <c r="G52" s="77"/>
      <c r="H52" s="77">
        <v>1245000</v>
      </c>
      <c r="I52" s="75">
        <v>1245000</v>
      </c>
      <c r="J52" s="143"/>
      <c r="K52" s="93">
        <v>1245000</v>
      </c>
      <c r="L52" s="37"/>
      <c r="M52" s="37"/>
      <c r="N52" s="11"/>
    </row>
    <row r="53" spans="1:14" ht="15" customHeight="1" x14ac:dyDescent="0.2">
      <c r="A53" s="94"/>
      <c r="B53" s="26"/>
      <c r="C53" s="75"/>
      <c r="D53" s="75"/>
      <c r="E53" s="75"/>
      <c r="F53" s="53"/>
      <c r="G53" s="130"/>
      <c r="H53" s="53"/>
      <c r="I53" s="53"/>
      <c r="J53" s="131"/>
      <c r="K53" s="90"/>
      <c r="L53" s="37"/>
      <c r="M53" s="37"/>
      <c r="N53" s="11"/>
    </row>
    <row r="54" spans="1:14" ht="24" customHeight="1" x14ac:dyDescent="0.2">
      <c r="A54" s="92" t="s">
        <v>127</v>
      </c>
      <c r="B54" s="5" t="s">
        <v>129</v>
      </c>
      <c r="C54" s="75">
        <f>C55</f>
        <v>66000</v>
      </c>
      <c r="D54" s="75"/>
      <c r="E54" s="75">
        <f>E55</f>
        <v>66000</v>
      </c>
      <c r="F54" s="53">
        <f>F55</f>
        <v>66000</v>
      </c>
      <c r="G54" s="130"/>
      <c r="H54" s="53">
        <f>H55</f>
        <v>66000</v>
      </c>
      <c r="I54" s="53">
        <f>I55</f>
        <v>66000</v>
      </c>
      <c r="J54" s="131"/>
      <c r="K54" s="90">
        <f>K55</f>
        <v>66000</v>
      </c>
      <c r="L54" s="37"/>
      <c r="M54" s="37"/>
      <c r="N54" s="11"/>
    </row>
    <row r="55" spans="1:14" ht="24" customHeight="1" x14ac:dyDescent="0.2">
      <c r="A55" s="91" t="s">
        <v>128</v>
      </c>
      <c r="B55" s="5" t="s">
        <v>130</v>
      </c>
      <c r="C55" s="75">
        <v>66000</v>
      </c>
      <c r="D55" s="75"/>
      <c r="E55" s="75">
        <v>66000</v>
      </c>
      <c r="F55" s="53">
        <v>66000</v>
      </c>
      <c r="G55" s="130"/>
      <c r="H55" s="53">
        <v>66000</v>
      </c>
      <c r="I55" s="130">
        <v>66000</v>
      </c>
      <c r="J55" s="53"/>
      <c r="K55" s="90">
        <v>66000</v>
      </c>
      <c r="L55" s="37"/>
      <c r="M55" s="37"/>
      <c r="N55" s="11"/>
    </row>
    <row r="56" spans="1:14" ht="15.75" customHeight="1" x14ac:dyDescent="0.2">
      <c r="A56" s="94"/>
      <c r="B56" s="26"/>
      <c r="C56" s="49"/>
      <c r="D56" s="49"/>
      <c r="E56" s="49"/>
      <c r="F56" s="49"/>
      <c r="G56" s="131"/>
      <c r="H56" s="131"/>
      <c r="I56" s="131"/>
      <c r="J56" s="130"/>
      <c r="K56" s="95"/>
      <c r="L56" s="37"/>
      <c r="M56" s="37"/>
      <c r="N56" s="11"/>
    </row>
    <row r="57" spans="1:14" ht="30.75" customHeight="1" x14ac:dyDescent="0.2">
      <c r="A57" s="96" t="s">
        <v>6</v>
      </c>
      <c r="B57" s="14" t="s">
        <v>23</v>
      </c>
      <c r="C57" s="57">
        <f t="shared" ref="C57:K57" si="9">C59+C143+C146</f>
        <v>1596545320.8899999</v>
      </c>
      <c r="D57" s="57">
        <f t="shared" si="9"/>
        <v>2689721.49</v>
      </c>
      <c r="E57" s="57">
        <f t="shared" si="9"/>
        <v>1599235042.3799996</v>
      </c>
      <c r="F57" s="57">
        <f t="shared" si="9"/>
        <v>1384675289.4099998</v>
      </c>
      <c r="G57" s="57">
        <f t="shared" si="9"/>
        <v>0</v>
      </c>
      <c r="H57" s="57">
        <f t="shared" si="9"/>
        <v>1384675289.4099998</v>
      </c>
      <c r="I57" s="57">
        <f t="shared" si="9"/>
        <v>1529872455.1299996</v>
      </c>
      <c r="J57" s="57">
        <f t="shared" si="9"/>
        <v>0</v>
      </c>
      <c r="K57" s="165">
        <f t="shared" si="9"/>
        <v>1529872455.1299996</v>
      </c>
      <c r="L57" s="38"/>
      <c r="M57" s="38"/>
      <c r="N57" s="27"/>
    </row>
    <row r="58" spans="1:14" ht="11.45" customHeight="1" x14ac:dyDescent="0.2">
      <c r="A58" s="97"/>
      <c r="B58" s="15"/>
      <c r="C58" s="50"/>
      <c r="D58" s="50"/>
      <c r="E58" s="50"/>
      <c r="F58" s="50"/>
      <c r="G58" s="132"/>
      <c r="H58" s="132"/>
      <c r="I58" s="132"/>
      <c r="J58" s="50"/>
      <c r="K58" s="98"/>
      <c r="L58" s="39"/>
      <c r="M58" s="39"/>
      <c r="N58" s="11"/>
    </row>
    <row r="59" spans="1:14" ht="56.25" customHeight="1" x14ac:dyDescent="0.2">
      <c r="A59" s="99" t="s">
        <v>31</v>
      </c>
      <c r="B59" s="15" t="s">
        <v>29</v>
      </c>
      <c r="C59" s="58">
        <f t="shared" ref="C59:K59" si="10">C60+C64+C108+C127</f>
        <v>1593777672.8499999</v>
      </c>
      <c r="D59" s="152">
        <f t="shared" si="10"/>
        <v>2685820.56</v>
      </c>
      <c r="E59" s="58">
        <f t="shared" si="10"/>
        <v>1596463493.4099998</v>
      </c>
      <c r="F59" s="59">
        <f t="shared" si="10"/>
        <v>1384675289.4099998</v>
      </c>
      <c r="G59" s="59">
        <f t="shared" si="10"/>
        <v>0</v>
      </c>
      <c r="H59" s="59">
        <f t="shared" si="10"/>
        <v>1384675289.4099998</v>
      </c>
      <c r="I59" s="144">
        <f t="shared" si="10"/>
        <v>1529872455.1299996</v>
      </c>
      <c r="J59" s="144">
        <f t="shared" si="10"/>
        <v>0</v>
      </c>
      <c r="K59" s="100">
        <f t="shared" si="10"/>
        <v>1529872455.1299996</v>
      </c>
      <c r="L59" s="40"/>
      <c r="M59" s="40"/>
      <c r="N59" s="11"/>
    </row>
    <row r="60" spans="1:14" ht="36.75" customHeight="1" x14ac:dyDescent="0.2">
      <c r="A60" s="151" t="s">
        <v>34</v>
      </c>
      <c r="B60" s="15" t="s">
        <v>40</v>
      </c>
      <c r="C60" s="59">
        <f t="shared" ref="C60:E60" si="11">SUM(C61:C62)</f>
        <v>83574555.489999995</v>
      </c>
      <c r="D60" s="59">
        <f t="shared" si="11"/>
        <v>0</v>
      </c>
      <c r="E60" s="59">
        <f t="shared" si="11"/>
        <v>83574555.489999995</v>
      </c>
      <c r="F60" s="59">
        <f t="shared" ref="F60:H60" si="12">SUM(F61:F62)</f>
        <v>77053957.310000002</v>
      </c>
      <c r="G60" s="59">
        <f t="shared" si="12"/>
        <v>0</v>
      </c>
      <c r="H60" s="59">
        <f t="shared" si="12"/>
        <v>77053957.310000002</v>
      </c>
      <c r="I60" s="59">
        <f t="shared" ref="I60:K60" si="13">SUM(I61:I62)</f>
        <v>72250374.670000002</v>
      </c>
      <c r="J60" s="145">
        <f t="shared" si="13"/>
        <v>0</v>
      </c>
      <c r="K60" s="100">
        <f t="shared" si="13"/>
        <v>72250374.670000002</v>
      </c>
      <c r="L60" s="40"/>
      <c r="M60" s="40"/>
      <c r="N60" s="27"/>
    </row>
    <row r="61" spans="1:14" s="30" customFormat="1" ht="54" customHeight="1" x14ac:dyDescent="0.2">
      <c r="A61" s="101" t="s">
        <v>150</v>
      </c>
      <c r="B61" s="16" t="s">
        <v>47</v>
      </c>
      <c r="C61" s="60">
        <v>83574555.489999995</v>
      </c>
      <c r="D61" s="60">
        <v>0</v>
      </c>
      <c r="E61" s="60">
        <v>83574555.489999995</v>
      </c>
      <c r="F61" s="60">
        <v>77053957.310000002</v>
      </c>
      <c r="G61" s="70"/>
      <c r="H61" s="70">
        <v>77053957.310000002</v>
      </c>
      <c r="I61" s="70">
        <v>72250374.670000002</v>
      </c>
      <c r="J61" s="60">
        <v>0</v>
      </c>
      <c r="K61" s="102">
        <v>72250374.670000002</v>
      </c>
      <c r="L61" s="41"/>
      <c r="M61" s="41"/>
      <c r="N61" s="29"/>
    </row>
    <row r="62" spans="1:14" s="13" customFormat="1" ht="46.5" hidden="1" customHeight="1" x14ac:dyDescent="0.2">
      <c r="A62" s="103" t="s">
        <v>110</v>
      </c>
      <c r="B62" s="16" t="s">
        <v>111</v>
      </c>
      <c r="C62" s="51">
        <v>0</v>
      </c>
      <c r="D62" s="51"/>
      <c r="E62" s="51"/>
      <c r="F62" s="51">
        <v>0</v>
      </c>
      <c r="G62" s="133"/>
      <c r="H62" s="133"/>
      <c r="I62" s="104">
        <v>0</v>
      </c>
      <c r="J62" s="133"/>
      <c r="K62" s="104">
        <v>0</v>
      </c>
      <c r="L62" s="42"/>
      <c r="M62" s="42"/>
      <c r="N62" s="12"/>
    </row>
    <row r="63" spans="1:14" s="13" customFormat="1" ht="10.9" customHeight="1" x14ac:dyDescent="0.2">
      <c r="A63" s="105"/>
      <c r="B63" s="16"/>
      <c r="C63" s="50"/>
      <c r="D63" s="50"/>
      <c r="E63" s="50"/>
      <c r="F63" s="50"/>
      <c r="G63" s="132"/>
      <c r="H63" s="132"/>
      <c r="I63" s="132"/>
      <c r="J63" s="50"/>
      <c r="K63" s="98"/>
      <c r="L63" s="39"/>
      <c r="M63" s="39"/>
      <c r="N63" s="12"/>
    </row>
    <row r="64" spans="1:14" s="13" customFormat="1" ht="39.75" customHeight="1" x14ac:dyDescent="0.2">
      <c r="A64" s="101" t="s">
        <v>33</v>
      </c>
      <c r="B64" s="16" t="s">
        <v>41</v>
      </c>
      <c r="C64" s="61">
        <f>C65+C66+C67+C68+C69+C70+C71+C72+C73+C74+C75+C76+C77+C78</f>
        <v>644013920.51999998</v>
      </c>
      <c r="D64" s="61">
        <f t="shared" ref="D64:E64" si="14">D65+D66+D67+D68+D69+D70+D71+D72+D73+D74+D75+D76+D77+D78</f>
        <v>2216630.56</v>
      </c>
      <c r="E64" s="61">
        <f t="shared" si="14"/>
        <v>646230551.07999992</v>
      </c>
      <c r="F64" s="61">
        <f t="shared" ref="F64:K64" si="15">F65+F66+F67+F68+F69+F70+F71+F72+F73+F74+F75+F77+F78</f>
        <v>536597240.09999996</v>
      </c>
      <c r="G64" s="61">
        <f t="shared" si="15"/>
        <v>0</v>
      </c>
      <c r="H64" s="61">
        <f t="shared" si="15"/>
        <v>536597240.09999996</v>
      </c>
      <c r="I64" s="134">
        <f t="shared" si="15"/>
        <v>667095315.25999999</v>
      </c>
      <c r="J64" s="134">
        <f t="shared" si="15"/>
        <v>0</v>
      </c>
      <c r="K64" s="166">
        <f t="shared" si="15"/>
        <v>667095315.25999999</v>
      </c>
      <c r="L64" s="43"/>
      <c r="M64" s="43"/>
      <c r="N64" s="12"/>
    </row>
    <row r="65" spans="1:14" s="30" customFormat="1" ht="128.25" hidden="1" customHeight="1" x14ac:dyDescent="0.2">
      <c r="A65" s="101" t="s">
        <v>151</v>
      </c>
      <c r="B65" s="16" t="s">
        <v>71</v>
      </c>
      <c r="C65" s="60">
        <v>0</v>
      </c>
      <c r="D65" s="60"/>
      <c r="E65" s="60"/>
      <c r="F65" s="60">
        <v>0</v>
      </c>
      <c r="G65" s="70"/>
      <c r="H65" s="70"/>
      <c r="I65" s="102">
        <v>0</v>
      </c>
      <c r="J65" s="70"/>
      <c r="K65" s="102">
        <v>0</v>
      </c>
      <c r="L65" s="41"/>
      <c r="M65" s="41"/>
      <c r="N65" s="29"/>
    </row>
    <row r="66" spans="1:14" s="19" customFormat="1" ht="55.5" hidden="1" customHeight="1" x14ac:dyDescent="0.2">
      <c r="A66" s="106" t="s">
        <v>91</v>
      </c>
      <c r="B66" s="15" t="s">
        <v>48</v>
      </c>
      <c r="C66" s="51">
        <v>0</v>
      </c>
      <c r="D66" s="51"/>
      <c r="E66" s="51"/>
      <c r="F66" s="51">
        <v>0</v>
      </c>
      <c r="G66" s="133"/>
      <c r="H66" s="133"/>
      <c r="I66" s="104">
        <v>0</v>
      </c>
      <c r="J66" s="133"/>
      <c r="K66" s="104">
        <v>0</v>
      </c>
      <c r="L66" s="42"/>
      <c r="M66" s="42"/>
      <c r="N66" s="12"/>
    </row>
    <row r="67" spans="1:14" s="19" customFormat="1" ht="80.25" hidden="1" customHeight="1" x14ac:dyDescent="0.2">
      <c r="A67" s="101" t="s">
        <v>86</v>
      </c>
      <c r="B67" s="15" t="s">
        <v>87</v>
      </c>
      <c r="C67" s="51">
        <v>0</v>
      </c>
      <c r="D67" s="51"/>
      <c r="E67" s="51"/>
      <c r="F67" s="51">
        <v>0</v>
      </c>
      <c r="G67" s="133"/>
      <c r="H67" s="133"/>
      <c r="I67" s="104">
        <v>0</v>
      </c>
      <c r="J67" s="133"/>
      <c r="K67" s="104">
        <v>0</v>
      </c>
      <c r="L67" s="42"/>
      <c r="M67" s="42"/>
      <c r="N67" s="12"/>
    </row>
    <row r="68" spans="1:14" s="30" customFormat="1" ht="93.75" customHeight="1" x14ac:dyDescent="0.2">
      <c r="A68" s="107" t="s">
        <v>152</v>
      </c>
      <c r="B68" s="15" t="s">
        <v>114</v>
      </c>
      <c r="C68" s="60">
        <v>10703201.279999999</v>
      </c>
      <c r="D68" s="60">
        <v>0</v>
      </c>
      <c r="E68" s="60">
        <f t="shared" ref="E68:E73" si="16">C68+D68</f>
        <v>10703201.279999999</v>
      </c>
      <c r="F68" s="60">
        <v>10515044.039999999</v>
      </c>
      <c r="G68" s="70">
        <v>0</v>
      </c>
      <c r="H68" s="70">
        <f>F68+G68</f>
        <v>10515044.039999999</v>
      </c>
      <c r="I68" s="60">
        <v>10271364</v>
      </c>
      <c r="J68" s="146">
        <v>0</v>
      </c>
      <c r="K68" s="102">
        <f>I68+J68</f>
        <v>10271364</v>
      </c>
      <c r="L68" s="41"/>
      <c r="M68" s="41"/>
      <c r="N68" s="29"/>
    </row>
    <row r="69" spans="1:14" s="30" customFormat="1" ht="77.25" customHeight="1" x14ac:dyDescent="0.2">
      <c r="A69" s="108" t="s">
        <v>139</v>
      </c>
      <c r="B69" s="65" t="s">
        <v>138</v>
      </c>
      <c r="C69" s="60">
        <v>2050000</v>
      </c>
      <c r="D69" s="60">
        <v>0</v>
      </c>
      <c r="E69" s="60">
        <f t="shared" si="16"/>
        <v>2050000</v>
      </c>
      <c r="F69" s="60">
        <v>0</v>
      </c>
      <c r="G69" s="70"/>
      <c r="H69" s="70"/>
      <c r="I69" s="102">
        <v>0</v>
      </c>
      <c r="J69" s="70"/>
      <c r="K69" s="102">
        <v>0</v>
      </c>
      <c r="L69" s="41"/>
      <c r="M69" s="41"/>
      <c r="N69" s="29"/>
    </row>
    <row r="70" spans="1:14" s="19" customFormat="1" ht="44.25" customHeight="1" x14ac:dyDescent="0.2">
      <c r="A70" s="109" t="s">
        <v>92</v>
      </c>
      <c r="B70" s="15" t="s">
        <v>93</v>
      </c>
      <c r="C70" s="51">
        <v>1915215.99</v>
      </c>
      <c r="D70" s="51">
        <v>-19744.490000000002</v>
      </c>
      <c r="E70" s="51">
        <f t="shared" si="16"/>
        <v>1895471.5</v>
      </c>
      <c r="F70" s="51">
        <v>0</v>
      </c>
      <c r="G70" s="133"/>
      <c r="H70" s="133"/>
      <c r="I70" s="133">
        <v>0</v>
      </c>
      <c r="J70" s="51"/>
      <c r="K70" s="104">
        <v>0</v>
      </c>
      <c r="L70" s="42"/>
      <c r="M70" s="42"/>
      <c r="N70" s="12"/>
    </row>
    <row r="71" spans="1:14" s="19" customFormat="1" ht="45" customHeight="1" x14ac:dyDescent="0.2">
      <c r="A71" s="167" t="s">
        <v>193</v>
      </c>
      <c r="B71" s="15" t="s">
        <v>192</v>
      </c>
      <c r="C71" s="60">
        <v>0</v>
      </c>
      <c r="D71" s="60">
        <v>236375.05</v>
      </c>
      <c r="E71" s="60">
        <f t="shared" si="16"/>
        <v>236375.05</v>
      </c>
      <c r="F71" s="51">
        <v>0</v>
      </c>
      <c r="G71" s="133"/>
      <c r="H71" s="133"/>
      <c r="I71" s="104">
        <v>0</v>
      </c>
      <c r="J71" s="133"/>
      <c r="K71" s="104">
        <v>0</v>
      </c>
      <c r="L71" s="42"/>
      <c r="M71" s="42"/>
      <c r="N71" s="12"/>
    </row>
    <row r="72" spans="1:14" s="19" customFormat="1" ht="68.25" customHeight="1" x14ac:dyDescent="0.2">
      <c r="A72" s="106" t="s">
        <v>171</v>
      </c>
      <c r="B72" s="15" t="s">
        <v>90</v>
      </c>
      <c r="C72" s="51">
        <v>166666.66</v>
      </c>
      <c r="D72" s="51">
        <v>0</v>
      </c>
      <c r="E72" s="51">
        <f t="shared" si="16"/>
        <v>166666.66</v>
      </c>
      <c r="F72" s="51">
        <v>0</v>
      </c>
      <c r="G72" s="133">
        <v>0</v>
      </c>
      <c r="H72" s="133">
        <f>F72+G72</f>
        <v>0</v>
      </c>
      <c r="I72" s="133">
        <v>0</v>
      </c>
      <c r="J72" s="51">
        <v>0</v>
      </c>
      <c r="K72" s="104">
        <f>I72+J72</f>
        <v>0</v>
      </c>
      <c r="L72" s="42"/>
      <c r="M72" s="42"/>
      <c r="N72" s="12"/>
    </row>
    <row r="73" spans="1:14" s="19" customFormat="1" ht="66.75" customHeight="1" x14ac:dyDescent="0.2">
      <c r="A73" s="106" t="s">
        <v>172</v>
      </c>
      <c r="B73" s="15" t="s">
        <v>90</v>
      </c>
      <c r="C73" s="60">
        <v>287214.02</v>
      </c>
      <c r="D73" s="60">
        <v>0</v>
      </c>
      <c r="E73" s="60">
        <f t="shared" si="16"/>
        <v>287214.02</v>
      </c>
      <c r="F73" s="60">
        <v>287214.02</v>
      </c>
      <c r="G73" s="70">
        <v>0</v>
      </c>
      <c r="H73" s="70">
        <f>F73+G73</f>
        <v>287214.02</v>
      </c>
      <c r="I73" s="133">
        <v>287549.21999999997</v>
      </c>
      <c r="J73" s="51">
        <v>0</v>
      </c>
      <c r="K73" s="104">
        <f>I73+J73</f>
        <v>287549.21999999997</v>
      </c>
      <c r="L73" s="42"/>
      <c r="M73" s="42"/>
      <c r="N73" s="12"/>
    </row>
    <row r="74" spans="1:14" s="19" customFormat="1" ht="54.75" hidden="1" customHeight="1" x14ac:dyDescent="0.2">
      <c r="A74" s="106" t="s">
        <v>84</v>
      </c>
      <c r="B74" s="15" t="s">
        <v>85</v>
      </c>
      <c r="C74" s="51">
        <v>0</v>
      </c>
      <c r="D74" s="51"/>
      <c r="E74" s="51"/>
      <c r="F74" s="51">
        <v>0</v>
      </c>
      <c r="G74" s="133"/>
      <c r="H74" s="133"/>
      <c r="I74" s="104">
        <v>0</v>
      </c>
      <c r="J74" s="133"/>
      <c r="K74" s="104">
        <v>0</v>
      </c>
      <c r="L74" s="42"/>
      <c r="M74" s="42"/>
      <c r="N74" s="12"/>
    </row>
    <row r="75" spans="1:14" s="19" customFormat="1" ht="27.75" customHeight="1" x14ac:dyDescent="0.2">
      <c r="A75" s="149" t="s">
        <v>88</v>
      </c>
      <c r="B75" s="15" t="s">
        <v>89</v>
      </c>
      <c r="C75" s="51">
        <v>3742645.92</v>
      </c>
      <c r="D75" s="51">
        <v>0</v>
      </c>
      <c r="E75" s="51">
        <f>C75+D75</f>
        <v>3742645.92</v>
      </c>
      <c r="F75" s="51">
        <v>0</v>
      </c>
      <c r="G75" s="133"/>
      <c r="H75" s="133">
        <v>0</v>
      </c>
      <c r="I75" s="51">
        <v>0</v>
      </c>
      <c r="J75" s="147"/>
      <c r="K75" s="104">
        <v>0</v>
      </c>
      <c r="L75" s="42"/>
      <c r="M75" s="42"/>
      <c r="N75" s="12"/>
    </row>
    <row r="76" spans="1:14" s="19" customFormat="1" ht="43.5" customHeight="1" x14ac:dyDescent="0.2">
      <c r="A76" s="168" t="s">
        <v>189</v>
      </c>
      <c r="B76" s="15" t="s">
        <v>188</v>
      </c>
      <c r="C76" s="51">
        <v>86666666.670000002</v>
      </c>
      <c r="D76" s="51">
        <v>0</v>
      </c>
      <c r="E76" s="51">
        <f>C76+D76</f>
        <v>86666666.670000002</v>
      </c>
      <c r="F76" s="51"/>
      <c r="G76" s="133"/>
      <c r="H76" s="133"/>
      <c r="I76" s="133"/>
      <c r="J76" s="147"/>
      <c r="K76" s="104"/>
      <c r="L76" s="42"/>
      <c r="M76" s="42"/>
      <c r="N76" s="12"/>
    </row>
    <row r="77" spans="1:14" s="19" customFormat="1" ht="52.5" customHeight="1" x14ac:dyDescent="0.2">
      <c r="A77" s="101" t="s">
        <v>77</v>
      </c>
      <c r="B77" s="16" t="s">
        <v>81</v>
      </c>
      <c r="C77" s="51">
        <v>30000000</v>
      </c>
      <c r="D77" s="51">
        <v>0</v>
      </c>
      <c r="E77" s="51">
        <f>C77+D77</f>
        <v>30000000</v>
      </c>
      <c r="F77" s="51">
        <v>40000000</v>
      </c>
      <c r="G77" s="133">
        <v>0</v>
      </c>
      <c r="H77" s="133">
        <f>F77+G77</f>
        <v>40000000</v>
      </c>
      <c r="I77" s="133">
        <v>0</v>
      </c>
      <c r="J77" s="51">
        <v>0</v>
      </c>
      <c r="K77" s="104">
        <v>0</v>
      </c>
      <c r="L77" s="42"/>
      <c r="M77" s="42"/>
      <c r="N77" s="12"/>
    </row>
    <row r="78" spans="1:14" s="13" customFormat="1" ht="28.5" customHeight="1" x14ac:dyDescent="0.2">
      <c r="A78" s="110" t="s">
        <v>116</v>
      </c>
      <c r="B78" s="16" t="s">
        <v>68</v>
      </c>
      <c r="C78" s="62">
        <f>SUM(C79:C107)</f>
        <v>508482309.97999996</v>
      </c>
      <c r="D78" s="62">
        <f>SUM(D79:D107)</f>
        <v>2000000</v>
      </c>
      <c r="E78" s="62">
        <f>SUM(E79:E107)</f>
        <v>510482309.97999996</v>
      </c>
      <c r="F78" s="62">
        <f t="shared" ref="F78:K78" si="17">SUM(F79:F100)</f>
        <v>485794982.03999996</v>
      </c>
      <c r="G78" s="62">
        <f t="shared" si="17"/>
        <v>0</v>
      </c>
      <c r="H78" s="62">
        <f t="shared" si="17"/>
        <v>485794982.03999996</v>
      </c>
      <c r="I78" s="62">
        <f t="shared" si="17"/>
        <v>656536402.03999996</v>
      </c>
      <c r="J78" s="62">
        <f t="shared" si="17"/>
        <v>0</v>
      </c>
      <c r="K78" s="169">
        <f t="shared" si="17"/>
        <v>656536402.03999996</v>
      </c>
      <c r="L78" s="43"/>
      <c r="M78" s="43"/>
      <c r="N78" s="28"/>
    </row>
    <row r="79" spans="1:14" s="30" customFormat="1" ht="56.25" customHeight="1" x14ac:dyDescent="0.2">
      <c r="A79" s="101" t="s">
        <v>117</v>
      </c>
      <c r="B79" s="17"/>
      <c r="C79" s="60">
        <v>483073287.39999998</v>
      </c>
      <c r="D79" s="60"/>
      <c r="E79" s="60">
        <v>483073287.39999998</v>
      </c>
      <c r="F79" s="60">
        <v>483073287.39999998</v>
      </c>
      <c r="G79" s="70"/>
      <c r="H79" s="70">
        <v>483073287.39999998</v>
      </c>
      <c r="I79" s="70">
        <f>483073287.4+170733860</f>
        <v>653807147.39999998</v>
      </c>
      <c r="J79" s="60"/>
      <c r="K79" s="102">
        <f>483073287.4+170733860</f>
        <v>653807147.39999998</v>
      </c>
      <c r="L79" s="41"/>
      <c r="M79" s="41"/>
      <c r="N79" s="29"/>
    </row>
    <row r="80" spans="1:14" s="30" customFormat="1" ht="93" customHeight="1" x14ac:dyDescent="0.2">
      <c r="A80" s="101" t="s">
        <v>118</v>
      </c>
      <c r="B80" s="17"/>
      <c r="C80" s="60">
        <v>181760</v>
      </c>
      <c r="D80" s="60"/>
      <c r="E80" s="60">
        <v>181760</v>
      </c>
      <c r="F80" s="60">
        <v>189060</v>
      </c>
      <c r="G80" s="70"/>
      <c r="H80" s="70">
        <v>189060</v>
      </c>
      <c r="I80" s="70">
        <v>196620</v>
      </c>
      <c r="J80" s="60"/>
      <c r="K80" s="102">
        <v>196620</v>
      </c>
      <c r="L80" s="41"/>
      <c r="M80" s="41"/>
      <c r="N80" s="29"/>
    </row>
    <row r="81" spans="1:14" s="30" customFormat="1" ht="54" customHeight="1" x14ac:dyDescent="0.2">
      <c r="A81" s="101" t="s">
        <v>115</v>
      </c>
      <c r="B81" s="17"/>
      <c r="C81" s="60">
        <v>704765</v>
      </c>
      <c r="D81" s="60"/>
      <c r="E81" s="60">
        <v>704765</v>
      </c>
      <c r="F81" s="60">
        <v>1244146</v>
      </c>
      <c r="G81" s="70"/>
      <c r="H81" s="70">
        <v>1244146</v>
      </c>
      <c r="I81" s="70">
        <v>1244146</v>
      </c>
      <c r="J81" s="60"/>
      <c r="K81" s="102">
        <v>1244146</v>
      </c>
      <c r="L81" s="41"/>
      <c r="M81" s="41"/>
      <c r="N81" s="29"/>
    </row>
    <row r="82" spans="1:14" s="30" customFormat="1" ht="40.5" customHeight="1" x14ac:dyDescent="0.2">
      <c r="A82" s="111" t="s">
        <v>175</v>
      </c>
      <c r="B82" s="17"/>
      <c r="C82" s="60">
        <v>0</v>
      </c>
      <c r="D82" s="60">
        <v>0</v>
      </c>
      <c r="E82" s="60">
        <f>C82+D82</f>
        <v>0</v>
      </c>
      <c r="F82" s="60">
        <v>0</v>
      </c>
      <c r="G82" s="70">
        <v>0</v>
      </c>
      <c r="H82" s="70">
        <f>F82+G82</f>
        <v>0</v>
      </c>
      <c r="I82" s="60">
        <v>0</v>
      </c>
      <c r="J82" s="146">
        <v>0</v>
      </c>
      <c r="K82" s="102">
        <v>0</v>
      </c>
      <c r="L82" s="41"/>
      <c r="M82" s="41"/>
      <c r="N82" s="29"/>
    </row>
    <row r="83" spans="1:14" s="30" customFormat="1" ht="54" customHeight="1" x14ac:dyDescent="0.2">
      <c r="A83" s="107" t="s">
        <v>160</v>
      </c>
      <c r="B83" s="17"/>
      <c r="C83" s="60">
        <v>190476.24</v>
      </c>
      <c r="D83" s="60">
        <v>0</v>
      </c>
      <c r="E83" s="60">
        <f>C83+D83</f>
        <v>190476.24</v>
      </c>
      <c r="F83" s="60">
        <v>81632.639999999999</v>
      </c>
      <c r="G83" s="70">
        <v>0</v>
      </c>
      <c r="H83" s="70">
        <f>F83+G83</f>
        <v>81632.639999999999</v>
      </c>
      <c r="I83" s="60">
        <v>81632.639999999999</v>
      </c>
      <c r="J83" s="146">
        <v>0</v>
      </c>
      <c r="K83" s="102">
        <f>I83+J83</f>
        <v>81632.639999999999</v>
      </c>
      <c r="L83" s="41"/>
      <c r="M83" s="41"/>
    </row>
    <row r="84" spans="1:14" s="19" customFormat="1" ht="66.75" hidden="1" customHeight="1" x14ac:dyDescent="0.2">
      <c r="A84" s="112" t="s">
        <v>94</v>
      </c>
      <c r="B84" s="17"/>
      <c r="C84" s="60">
        <v>0</v>
      </c>
      <c r="D84" s="60"/>
      <c r="E84" s="60"/>
      <c r="F84" s="60">
        <v>0</v>
      </c>
      <c r="G84" s="70"/>
      <c r="H84" s="70"/>
      <c r="I84" s="102">
        <v>0</v>
      </c>
      <c r="J84" s="70"/>
      <c r="K84" s="102">
        <v>0</v>
      </c>
      <c r="L84" s="41"/>
      <c r="M84" s="41"/>
    </row>
    <row r="85" spans="1:14" s="19" customFormat="1" ht="27" hidden="1" customHeight="1" x14ac:dyDescent="0.2">
      <c r="A85" s="109" t="s">
        <v>95</v>
      </c>
      <c r="B85" s="17"/>
      <c r="C85" s="60">
        <v>0</v>
      </c>
      <c r="D85" s="60"/>
      <c r="E85" s="60"/>
      <c r="F85" s="60">
        <v>0</v>
      </c>
      <c r="G85" s="70"/>
      <c r="H85" s="70"/>
      <c r="I85" s="102">
        <v>0</v>
      </c>
      <c r="J85" s="70"/>
      <c r="K85" s="102">
        <v>0</v>
      </c>
      <c r="L85" s="41"/>
      <c r="M85" s="41"/>
    </row>
    <row r="86" spans="1:14" s="19" customFormat="1" ht="39.75" hidden="1" customHeight="1" x14ac:dyDescent="0.2">
      <c r="A86" s="113" t="s">
        <v>96</v>
      </c>
      <c r="B86" s="17"/>
      <c r="C86" s="60">
        <v>0</v>
      </c>
      <c r="D86" s="60"/>
      <c r="E86" s="60"/>
      <c r="F86" s="60">
        <v>0</v>
      </c>
      <c r="G86" s="70"/>
      <c r="H86" s="70"/>
      <c r="I86" s="102">
        <v>0</v>
      </c>
      <c r="J86" s="70"/>
      <c r="K86" s="102">
        <v>0</v>
      </c>
      <c r="L86" s="41"/>
      <c r="M86" s="41"/>
    </row>
    <row r="87" spans="1:14" s="19" customFormat="1" ht="53.25" hidden="1" customHeight="1" x14ac:dyDescent="0.2">
      <c r="A87" s="109" t="s">
        <v>97</v>
      </c>
      <c r="B87" s="17"/>
      <c r="C87" s="60">
        <v>0</v>
      </c>
      <c r="D87" s="60"/>
      <c r="E87" s="60"/>
      <c r="F87" s="60">
        <v>0</v>
      </c>
      <c r="G87" s="70"/>
      <c r="H87" s="70"/>
      <c r="I87" s="102">
        <v>0</v>
      </c>
      <c r="J87" s="70"/>
      <c r="K87" s="102">
        <v>0</v>
      </c>
      <c r="L87" s="41"/>
      <c r="M87" s="41"/>
    </row>
    <row r="88" spans="1:14" s="19" customFormat="1" ht="57" hidden="1" customHeight="1" x14ac:dyDescent="0.2">
      <c r="A88" s="114" t="s">
        <v>98</v>
      </c>
      <c r="B88" s="17"/>
      <c r="C88" s="60">
        <v>0</v>
      </c>
      <c r="D88" s="60"/>
      <c r="E88" s="60"/>
      <c r="F88" s="60">
        <v>0</v>
      </c>
      <c r="G88" s="70"/>
      <c r="H88" s="70"/>
      <c r="I88" s="102">
        <v>0</v>
      </c>
      <c r="J88" s="70"/>
      <c r="K88" s="102">
        <v>0</v>
      </c>
      <c r="L88" s="41"/>
      <c r="M88" s="41"/>
    </row>
    <row r="89" spans="1:14" s="19" customFormat="1" ht="54.75" customHeight="1" x14ac:dyDescent="0.2">
      <c r="A89" s="107" t="s">
        <v>99</v>
      </c>
      <c r="B89" s="17"/>
      <c r="C89" s="60">
        <v>895872</v>
      </c>
      <c r="D89" s="60">
        <v>0</v>
      </c>
      <c r="E89" s="60">
        <f>C89+D89</f>
        <v>895872</v>
      </c>
      <c r="F89" s="60">
        <v>0</v>
      </c>
      <c r="G89" s="70"/>
      <c r="H89" s="70"/>
      <c r="I89" s="102">
        <v>0</v>
      </c>
      <c r="J89" s="70"/>
      <c r="K89" s="102">
        <v>0</v>
      </c>
      <c r="L89" s="41"/>
      <c r="M89" s="41"/>
    </row>
    <row r="90" spans="1:14" s="19" customFormat="1" ht="94.5" customHeight="1" x14ac:dyDescent="0.2">
      <c r="A90" s="109" t="s">
        <v>140</v>
      </c>
      <c r="B90" s="17"/>
      <c r="C90" s="60">
        <v>601156</v>
      </c>
      <c r="D90" s="60"/>
      <c r="E90" s="60">
        <v>601156</v>
      </c>
      <c r="F90" s="60">
        <v>601156</v>
      </c>
      <c r="G90" s="70"/>
      <c r="H90" s="70">
        <v>601156</v>
      </c>
      <c r="I90" s="70">
        <v>601156</v>
      </c>
      <c r="J90" s="60"/>
      <c r="K90" s="102">
        <v>601156</v>
      </c>
      <c r="L90" s="41"/>
      <c r="M90" s="41"/>
    </row>
    <row r="91" spans="1:14" s="19" customFormat="1" ht="93" hidden="1" customHeight="1" x14ac:dyDescent="0.2">
      <c r="A91" s="107" t="s">
        <v>100</v>
      </c>
      <c r="B91" s="17"/>
      <c r="C91" s="60">
        <v>0</v>
      </c>
      <c r="D91" s="60"/>
      <c r="E91" s="60"/>
      <c r="F91" s="60">
        <v>0</v>
      </c>
      <c r="G91" s="70"/>
      <c r="H91" s="70"/>
      <c r="I91" s="102">
        <v>0</v>
      </c>
      <c r="J91" s="70"/>
      <c r="K91" s="102">
        <v>0</v>
      </c>
      <c r="L91" s="41"/>
      <c r="M91" s="41"/>
    </row>
    <row r="92" spans="1:14" s="19" customFormat="1" ht="56.25" hidden="1" customHeight="1" x14ac:dyDescent="0.2">
      <c r="A92" s="107" t="s">
        <v>101</v>
      </c>
      <c r="B92" s="17"/>
      <c r="C92" s="60">
        <v>0</v>
      </c>
      <c r="D92" s="60"/>
      <c r="E92" s="60"/>
      <c r="F92" s="60">
        <v>0</v>
      </c>
      <c r="G92" s="70"/>
      <c r="H92" s="70"/>
      <c r="I92" s="102">
        <v>0</v>
      </c>
      <c r="J92" s="70"/>
      <c r="K92" s="102">
        <v>0</v>
      </c>
      <c r="L92" s="41"/>
      <c r="M92" s="41"/>
    </row>
    <row r="93" spans="1:14" s="19" customFormat="1" ht="104.25" hidden="1" customHeight="1" x14ac:dyDescent="0.2">
      <c r="A93" s="107" t="s">
        <v>102</v>
      </c>
      <c r="B93" s="17"/>
      <c r="C93" s="60">
        <v>0</v>
      </c>
      <c r="D93" s="60"/>
      <c r="E93" s="60"/>
      <c r="F93" s="60">
        <v>0</v>
      </c>
      <c r="G93" s="70"/>
      <c r="H93" s="70"/>
      <c r="I93" s="102">
        <v>0</v>
      </c>
      <c r="J93" s="70"/>
      <c r="K93" s="102">
        <v>0</v>
      </c>
      <c r="L93" s="41"/>
      <c r="M93" s="41"/>
    </row>
    <row r="94" spans="1:14" s="19" customFormat="1" ht="51.75" hidden="1" customHeight="1" x14ac:dyDescent="0.2">
      <c r="A94" s="107" t="s">
        <v>107</v>
      </c>
      <c r="B94" s="17"/>
      <c r="C94" s="60">
        <v>0</v>
      </c>
      <c r="D94" s="60"/>
      <c r="E94" s="60"/>
      <c r="F94" s="60">
        <v>0</v>
      </c>
      <c r="G94" s="70"/>
      <c r="H94" s="70"/>
      <c r="I94" s="102">
        <v>0</v>
      </c>
      <c r="J94" s="70"/>
      <c r="K94" s="102">
        <v>0</v>
      </c>
      <c r="L94" s="41"/>
      <c r="M94" s="41"/>
    </row>
    <row r="95" spans="1:14" s="19" customFormat="1" ht="90" hidden="1" customHeight="1" x14ac:dyDescent="0.2">
      <c r="A95" s="115" t="s">
        <v>108</v>
      </c>
      <c r="B95" s="17"/>
      <c r="C95" s="60">
        <v>0</v>
      </c>
      <c r="D95" s="60"/>
      <c r="E95" s="60"/>
      <c r="F95" s="60">
        <v>0</v>
      </c>
      <c r="G95" s="70"/>
      <c r="H95" s="70"/>
      <c r="I95" s="102">
        <v>0</v>
      </c>
      <c r="J95" s="70"/>
      <c r="K95" s="102">
        <v>0</v>
      </c>
      <c r="L95" s="41"/>
      <c r="M95" s="41"/>
    </row>
    <row r="96" spans="1:14" s="19" customFormat="1" ht="27.75" hidden="1" customHeight="1" x14ac:dyDescent="0.2">
      <c r="A96" s="107" t="s">
        <v>109</v>
      </c>
      <c r="B96" s="17"/>
      <c r="C96" s="60">
        <v>0</v>
      </c>
      <c r="D96" s="60"/>
      <c r="E96" s="60"/>
      <c r="F96" s="60">
        <v>0</v>
      </c>
      <c r="G96" s="70"/>
      <c r="H96" s="70"/>
      <c r="I96" s="102">
        <v>0</v>
      </c>
      <c r="J96" s="70"/>
      <c r="K96" s="102">
        <v>0</v>
      </c>
      <c r="L96" s="41"/>
      <c r="M96" s="41"/>
    </row>
    <row r="97" spans="1:14" s="19" customFormat="1" ht="66" hidden="1" customHeight="1" x14ac:dyDescent="0.2">
      <c r="A97" s="115" t="s">
        <v>112</v>
      </c>
      <c r="B97" s="17"/>
      <c r="C97" s="60">
        <v>0</v>
      </c>
      <c r="D97" s="60"/>
      <c r="E97" s="60"/>
      <c r="F97" s="60">
        <v>0</v>
      </c>
      <c r="G97" s="70"/>
      <c r="H97" s="70"/>
      <c r="I97" s="102">
        <v>0</v>
      </c>
      <c r="J97" s="70"/>
      <c r="K97" s="102">
        <v>0</v>
      </c>
      <c r="L97" s="41"/>
      <c r="M97" s="41"/>
    </row>
    <row r="98" spans="1:14" s="19" customFormat="1" ht="56.25" hidden="1" customHeight="1" x14ac:dyDescent="0.2">
      <c r="A98" s="107" t="s">
        <v>113</v>
      </c>
      <c r="B98" s="17"/>
      <c r="C98" s="60">
        <v>0</v>
      </c>
      <c r="D98" s="60"/>
      <c r="E98" s="60"/>
      <c r="F98" s="60">
        <v>0</v>
      </c>
      <c r="G98" s="70"/>
      <c r="H98" s="70"/>
      <c r="I98" s="102">
        <v>0</v>
      </c>
      <c r="J98" s="70"/>
      <c r="K98" s="102">
        <v>0</v>
      </c>
      <c r="L98" s="41"/>
      <c r="M98" s="41"/>
    </row>
    <row r="99" spans="1:14" s="19" customFormat="1" ht="54" hidden="1" customHeight="1" x14ac:dyDescent="0.2">
      <c r="A99" s="116" t="s">
        <v>141</v>
      </c>
      <c r="B99" s="17"/>
      <c r="C99" s="60">
        <v>0</v>
      </c>
      <c r="D99" s="60"/>
      <c r="E99" s="60"/>
      <c r="F99" s="60">
        <v>0</v>
      </c>
      <c r="G99" s="70"/>
      <c r="H99" s="70"/>
      <c r="I99" s="102">
        <v>0</v>
      </c>
      <c r="J99" s="70"/>
      <c r="K99" s="102">
        <v>0</v>
      </c>
      <c r="L99" s="41"/>
      <c r="M99" s="41"/>
    </row>
    <row r="100" spans="1:14" s="19" customFormat="1" ht="67.5" customHeight="1" x14ac:dyDescent="0.2">
      <c r="A100" s="101" t="s">
        <v>173</v>
      </c>
      <c r="B100" s="16"/>
      <c r="C100" s="60">
        <v>2850000</v>
      </c>
      <c r="D100" s="60">
        <v>0</v>
      </c>
      <c r="E100" s="60">
        <f t="shared" ref="E100:E106" si="18">C100+D100</f>
        <v>2850000</v>
      </c>
      <c r="F100" s="60">
        <v>605700</v>
      </c>
      <c r="G100" s="70">
        <v>0</v>
      </c>
      <c r="H100" s="70">
        <f>F100+G100</f>
        <v>605700</v>
      </c>
      <c r="I100" s="70">
        <v>605700</v>
      </c>
      <c r="J100" s="60">
        <v>0</v>
      </c>
      <c r="K100" s="102">
        <f>I100+J100</f>
        <v>605700</v>
      </c>
      <c r="L100" s="41"/>
      <c r="M100" s="41"/>
    </row>
    <row r="101" spans="1:14" s="19" customFormat="1" ht="108" customHeight="1" x14ac:dyDescent="0.2">
      <c r="A101" s="170" t="s">
        <v>183</v>
      </c>
      <c r="B101" s="16"/>
      <c r="C101" s="60">
        <v>1000000</v>
      </c>
      <c r="D101" s="60">
        <v>0</v>
      </c>
      <c r="E101" s="60">
        <f t="shared" si="18"/>
        <v>1000000</v>
      </c>
      <c r="F101" s="60"/>
      <c r="G101" s="70"/>
      <c r="H101" s="70"/>
      <c r="I101" s="70"/>
      <c r="J101" s="60"/>
      <c r="K101" s="102"/>
      <c r="L101" s="41"/>
      <c r="M101" s="41"/>
    </row>
    <row r="102" spans="1:14" s="19" customFormat="1" ht="53.25" customHeight="1" x14ac:dyDescent="0.2">
      <c r="A102" s="171" t="s">
        <v>184</v>
      </c>
      <c r="B102" s="16"/>
      <c r="C102" s="60">
        <v>7152980</v>
      </c>
      <c r="D102" s="60">
        <v>0</v>
      </c>
      <c r="E102" s="60">
        <f t="shared" si="18"/>
        <v>7152980</v>
      </c>
      <c r="F102" s="60"/>
      <c r="G102" s="70"/>
      <c r="H102" s="70"/>
      <c r="I102" s="70"/>
      <c r="J102" s="60"/>
      <c r="K102" s="102"/>
      <c r="L102" s="41"/>
      <c r="M102" s="41"/>
    </row>
    <row r="103" spans="1:14" s="19" customFormat="1" ht="80.25" customHeight="1" x14ac:dyDescent="0.2">
      <c r="A103" s="172" t="s">
        <v>185</v>
      </c>
      <c r="B103" s="16"/>
      <c r="C103" s="60">
        <v>1288980</v>
      </c>
      <c r="D103" s="60">
        <v>0</v>
      </c>
      <c r="E103" s="60">
        <f t="shared" si="18"/>
        <v>1288980</v>
      </c>
      <c r="F103" s="60"/>
      <c r="G103" s="70"/>
      <c r="H103" s="70"/>
      <c r="I103" s="70"/>
      <c r="J103" s="60"/>
      <c r="K103" s="102"/>
      <c r="L103" s="41"/>
      <c r="M103" s="41"/>
    </row>
    <row r="104" spans="1:14" s="19" customFormat="1" ht="55.5" customHeight="1" x14ac:dyDescent="0.2">
      <c r="A104" s="172" t="s">
        <v>186</v>
      </c>
      <c r="B104" s="16"/>
      <c r="C104" s="60">
        <v>10301653.880000001</v>
      </c>
      <c r="D104" s="60">
        <v>0</v>
      </c>
      <c r="E104" s="60">
        <f t="shared" si="18"/>
        <v>10301653.880000001</v>
      </c>
      <c r="F104" s="60"/>
      <c r="G104" s="70"/>
      <c r="H104" s="70"/>
      <c r="I104" s="70"/>
      <c r="J104" s="60"/>
      <c r="K104" s="102"/>
      <c r="L104" s="41"/>
      <c r="M104" s="41"/>
    </row>
    <row r="105" spans="1:14" s="19" customFormat="1" ht="55.5" customHeight="1" x14ac:dyDescent="0.2">
      <c r="A105" s="173" t="s">
        <v>141</v>
      </c>
      <c r="B105" s="16"/>
      <c r="C105" s="60">
        <v>241379.46</v>
      </c>
      <c r="D105" s="60">
        <v>0</v>
      </c>
      <c r="E105" s="60">
        <f t="shared" si="18"/>
        <v>241379.46</v>
      </c>
      <c r="F105" s="60"/>
      <c r="G105" s="70"/>
      <c r="H105" s="70"/>
      <c r="I105" s="70"/>
      <c r="J105" s="60"/>
      <c r="K105" s="102"/>
      <c r="L105" s="41"/>
      <c r="M105" s="41"/>
    </row>
    <row r="106" spans="1:14" s="19" customFormat="1" ht="89.25" customHeight="1" x14ac:dyDescent="0.2">
      <c r="A106" s="174" t="s">
        <v>190</v>
      </c>
      <c r="B106" s="16"/>
      <c r="C106" s="60">
        <v>0</v>
      </c>
      <c r="D106" s="60">
        <v>1000000</v>
      </c>
      <c r="E106" s="60">
        <f t="shared" si="18"/>
        <v>1000000</v>
      </c>
      <c r="F106" s="60"/>
      <c r="G106" s="70"/>
      <c r="H106" s="70"/>
      <c r="I106" s="70"/>
      <c r="J106" s="60"/>
      <c r="K106" s="102"/>
      <c r="L106" s="41"/>
      <c r="M106" s="41"/>
    </row>
    <row r="107" spans="1:14" s="19" customFormat="1" ht="58.5" customHeight="1" x14ac:dyDescent="0.2">
      <c r="A107" s="103" t="s">
        <v>191</v>
      </c>
      <c r="B107" s="16"/>
      <c r="C107" s="60">
        <v>0</v>
      </c>
      <c r="D107" s="60">
        <v>1000000</v>
      </c>
      <c r="E107" s="60">
        <f>C107+D107</f>
        <v>1000000</v>
      </c>
      <c r="F107" s="60"/>
      <c r="G107" s="70"/>
      <c r="H107" s="70"/>
      <c r="I107" s="70"/>
      <c r="J107" s="60"/>
      <c r="K107" s="102"/>
      <c r="L107" s="41"/>
      <c r="M107" s="41"/>
    </row>
    <row r="108" spans="1:14" s="13" customFormat="1" ht="30.75" customHeight="1" x14ac:dyDescent="0.2">
      <c r="A108" s="110" t="s">
        <v>35</v>
      </c>
      <c r="B108" s="16" t="s">
        <v>39</v>
      </c>
      <c r="C108" s="61">
        <f>C109+C118+C119+C120+C121+C122+C123+C124</f>
        <v>728472561.05999994</v>
      </c>
      <c r="D108" s="61">
        <f t="shared" ref="D108:E108" si="19">D109+D118+D119+D120+D121+D122+D123+D124</f>
        <v>-930810</v>
      </c>
      <c r="E108" s="61">
        <f t="shared" si="19"/>
        <v>727541751.05999994</v>
      </c>
      <c r="F108" s="61">
        <f t="shared" ref="F108:H108" si="20">F109+F118+F119+F120+F121+F122+F123+F124</f>
        <v>769674781.93999994</v>
      </c>
      <c r="G108" s="61">
        <f t="shared" si="20"/>
        <v>0</v>
      </c>
      <c r="H108" s="61">
        <f t="shared" si="20"/>
        <v>769674781.93999994</v>
      </c>
      <c r="I108" s="61">
        <f t="shared" ref="I108:K108" si="21">I109+I118+I119+I120+I121+I122+I123+I124</f>
        <v>787828145.07999992</v>
      </c>
      <c r="J108" s="61">
        <f t="shared" si="21"/>
        <v>0</v>
      </c>
      <c r="K108" s="166">
        <f t="shared" si="21"/>
        <v>787828145.07999992</v>
      </c>
      <c r="L108" s="43"/>
      <c r="M108" s="43"/>
    </row>
    <row r="109" spans="1:14" s="13" customFormat="1" ht="53.25" customHeight="1" x14ac:dyDescent="0.2">
      <c r="A109" s="101" t="s">
        <v>55</v>
      </c>
      <c r="B109" s="16" t="s">
        <v>67</v>
      </c>
      <c r="C109" s="61">
        <f>SUM(C110:C117)</f>
        <v>57194004.729999997</v>
      </c>
      <c r="D109" s="61">
        <f t="shared" ref="D109:E109" si="22">SUM(D110:D117)</f>
        <v>0</v>
      </c>
      <c r="E109" s="61">
        <f t="shared" si="22"/>
        <v>57194004.729999997</v>
      </c>
      <c r="F109" s="61">
        <f>SUM(F110:F116)</f>
        <v>61526967.850000001</v>
      </c>
      <c r="G109" s="61">
        <f t="shared" ref="G109:H109" si="23">SUM(G110:G116)</f>
        <v>0</v>
      </c>
      <c r="H109" s="61">
        <f t="shared" si="23"/>
        <v>61526967.850000001</v>
      </c>
      <c r="I109" s="134">
        <f>SUM(I110:I116)</f>
        <v>51965437.149999999</v>
      </c>
      <c r="J109" s="134">
        <f t="shared" ref="J109:K109" si="24">SUM(J110:J116)</f>
        <v>0</v>
      </c>
      <c r="K109" s="166">
        <f t="shared" si="24"/>
        <v>51965437.149999999</v>
      </c>
      <c r="L109" s="43"/>
      <c r="M109" s="43"/>
      <c r="N109" s="25"/>
    </row>
    <row r="110" spans="1:14" s="30" customFormat="1" ht="80.25" customHeight="1" x14ac:dyDescent="0.2">
      <c r="A110" s="101" t="s">
        <v>56</v>
      </c>
      <c r="B110" s="16"/>
      <c r="C110" s="60">
        <v>4390114.5999999996</v>
      </c>
      <c r="D110" s="60"/>
      <c r="E110" s="60">
        <v>4390114.5999999996</v>
      </c>
      <c r="F110" s="60">
        <v>3514709.6</v>
      </c>
      <c r="G110" s="70"/>
      <c r="H110" s="70">
        <v>3514709.6</v>
      </c>
      <c r="I110" s="70">
        <v>3512091.68</v>
      </c>
      <c r="J110" s="60"/>
      <c r="K110" s="102">
        <v>3512091.68</v>
      </c>
      <c r="L110" s="41"/>
      <c r="M110" s="41"/>
    </row>
    <row r="111" spans="1:14" s="30" customFormat="1" ht="54.75" customHeight="1" x14ac:dyDescent="0.2">
      <c r="A111" s="117" t="s">
        <v>119</v>
      </c>
      <c r="B111" s="16"/>
      <c r="C111" s="60">
        <v>550096.53</v>
      </c>
      <c r="D111" s="60">
        <v>0</v>
      </c>
      <c r="E111" s="60">
        <f>C111+D111</f>
        <v>550096.53</v>
      </c>
      <c r="F111" s="60">
        <v>575881.71</v>
      </c>
      <c r="G111" s="70">
        <v>0</v>
      </c>
      <c r="H111" s="70">
        <f>F111+G111</f>
        <v>575881.71</v>
      </c>
      <c r="I111" s="70">
        <v>597042.65</v>
      </c>
      <c r="J111" s="60">
        <v>0</v>
      </c>
      <c r="K111" s="102">
        <f>I111+J111</f>
        <v>597042.65</v>
      </c>
      <c r="L111" s="41"/>
      <c r="M111" s="41"/>
    </row>
    <row r="112" spans="1:14" s="30" customFormat="1" ht="103.5" customHeight="1" x14ac:dyDescent="0.2">
      <c r="A112" s="101" t="s">
        <v>120</v>
      </c>
      <c r="B112" s="16"/>
      <c r="C112" s="60">
        <v>21000</v>
      </c>
      <c r="D112" s="60"/>
      <c r="E112" s="60">
        <v>21000</v>
      </c>
      <c r="F112" s="60">
        <v>21000</v>
      </c>
      <c r="G112" s="70"/>
      <c r="H112" s="70">
        <v>21000</v>
      </c>
      <c r="I112" s="60">
        <v>21000</v>
      </c>
      <c r="J112" s="146"/>
      <c r="K112" s="102">
        <v>21000</v>
      </c>
      <c r="L112" s="41"/>
      <c r="M112" s="41"/>
    </row>
    <row r="113" spans="1:14" s="30" customFormat="1" ht="57" customHeight="1" x14ac:dyDescent="0.2">
      <c r="A113" s="101" t="s">
        <v>122</v>
      </c>
      <c r="B113" s="16"/>
      <c r="C113" s="60">
        <v>35000</v>
      </c>
      <c r="D113" s="60"/>
      <c r="E113" s="60">
        <v>35000</v>
      </c>
      <c r="F113" s="60">
        <v>35000</v>
      </c>
      <c r="G113" s="70"/>
      <c r="H113" s="70">
        <v>35000</v>
      </c>
      <c r="I113" s="60">
        <v>35000</v>
      </c>
      <c r="J113" s="146"/>
      <c r="K113" s="102">
        <v>35000</v>
      </c>
      <c r="L113" s="41"/>
      <c r="M113" s="41"/>
    </row>
    <row r="114" spans="1:14" s="30" customFormat="1" ht="104.25" customHeight="1" x14ac:dyDescent="0.2">
      <c r="A114" s="101" t="s">
        <v>142</v>
      </c>
      <c r="B114" s="16"/>
      <c r="C114" s="60">
        <v>2772371.2</v>
      </c>
      <c r="D114" s="60">
        <v>0</v>
      </c>
      <c r="E114" s="60">
        <f>C114+D114</f>
        <v>2772371.2</v>
      </c>
      <c r="F114" s="60">
        <v>3910757.27</v>
      </c>
      <c r="G114" s="70"/>
      <c r="H114" s="70">
        <v>3910757.27</v>
      </c>
      <c r="I114" s="70">
        <v>4067194.18</v>
      </c>
      <c r="J114" s="60"/>
      <c r="K114" s="102">
        <v>4067194.18</v>
      </c>
      <c r="L114" s="41"/>
      <c r="M114" s="41"/>
    </row>
    <row r="115" spans="1:14" s="30" customFormat="1" ht="129.75" customHeight="1" x14ac:dyDescent="0.2">
      <c r="A115" s="101" t="s">
        <v>131</v>
      </c>
      <c r="B115" s="17"/>
      <c r="C115" s="60">
        <v>49068525.600000001</v>
      </c>
      <c r="D115" s="60">
        <v>0</v>
      </c>
      <c r="E115" s="60">
        <f>C115+D115</f>
        <v>49068525.600000001</v>
      </c>
      <c r="F115" s="60">
        <v>53024212.060000002</v>
      </c>
      <c r="G115" s="70">
        <v>0</v>
      </c>
      <c r="H115" s="70">
        <f>F115+G115</f>
        <v>53024212.060000002</v>
      </c>
      <c r="I115" s="70">
        <v>43287701.43</v>
      </c>
      <c r="J115" s="60">
        <v>0</v>
      </c>
      <c r="K115" s="102">
        <f>I115+J115</f>
        <v>43287701.43</v>
      </c>
      <c r="L115" s="41"/>
      <c r="M115" s="41"/>
    </row>
    <row r="116" spans="1:14" s="30" customFormat="1" ht="66" customHeight="1" x14ac:dyDescent="0.2">
      <c r="A116" s="101" t="s">
        <v>123</v>
      </c>
      <c r="B116" s="31"/>
      <c r="C116" s="60">
        <v>356896.8</v>
      </c>
      <c r="D116" s="60"/>
      <c r="E116" s="60">
        <v>356896.8</v>
      </c>
      <c r="F116" s="60">
        <v>445407.21</v>
      </c>
      <c r="G116" s="70"/>
      <c r="H116" s="70">
        <v>445407.21</v>
      </c>
      <c r="I116" s="70">
        <v>445407.21</v>
      </c>
      <c r="J116" s="60"/>
      <c r="K116" s="102">
        <v>445407.21</v>
      </c>
      <c r="L116" s="41"/>
      <c r="M116" s="41"/>
    </row>
    <row r="117" spans="1:14" s="30" customFormat="1" ht="155.25" hidden="1" customHeight="1" x14ac:dyDescent="0.2">
      <c r="A117" s="101" t="s">
        <v>143</v>
      </c>
      <c r="B117" s="67"/>
      <c r="C117" s="60">
        <v>0</v>
      </c>
      <c r="D117" s="60"/>
      <c r="E117" s="60"/>
      <c r="F117" s="60">
        <v>0</v>
      </c>
      <c r="G117" s="70"/>
      <c r="H117" s="70"/>
      <c r="I117" s="102">
        <v>0</v>
      </c>
      <c r="J117" s="70"/>
      <c r="K117" s="102">
        <v>0</v>
      </c>
      <c r="L117" s="41"/>
      <c r="M117" s="41"/>
    </row>
    <row r="118" spans="1:14" s="30" customFormat="1" ht="104.25" customHeight="1" x14ac:dyDescent="0.2">
      <c r="A118" s="118" t="s">
        <v>135</v>
      </c>
      <c r="B118" s="32" t="s">
        <v>51</v>
      </c>
      <c r="C118" s="60">
        <v>6070570</v>
      </c>
      <c r="D118" s="60">
        <v>-930810</v>
      </c>
      <c r="E118" s="60">
        <f>C118+D118</f>
        <v>5139760</v>
      </c>
      <c r="F118" s="60">
        <v>6146920</v>
      </c>
      <c r="G118" s="70"/>
      <c r="H118" s="70">
        <v>6146920</v>
      </c>
      <c r="I118" s="70">
        <v>7097030</v>
      </c>
      <c r="J118" s="60"/>
      <c r="K118" s="102">
        <v>7097030</v>
      </c>
      <c r="L118" s="41"/>
      <c r="M118" s="41"/>
    </row>
    <row r="119" spans="1:14" s="13" customFormat="1" ht="83.25" customHeight="1" x14ac:dyDescent="0.2">
      <c r="A119" s="101" t="s">
        <v>153</v>
      </c>
      <c r="B119" s="16" t="s">
        <v>50</v>
      </c>
      <c r="C119" s="60">
        <v>0</v>
      </c>
      <c r="D119" s="60">
        <v>0</v>
      </c>
      <c r="E119" s="60">
        <f>C119+D119</f>
        <v>0</v>
      </c>
      <c r="F119" s="60">
        <v>2511205.67</v>
      </c>
      <c r="G119" s="70">
        <v>0</v>
      </c>
      <c r="H119" s="70">
        <f>F119+G119</f>
        <v>2511205.67</v>
      </c>
      <c r="I119" s="70">
        <v>2512825.64</v>
      </c>
      <c r="J119" s="60">
        <v>0</v>
      </c>
      <c r="K119" s="102">
        <f>I119+J119</f>
        <v>2512825.64</v>
      </c>
      <c r="L119" s="41"/>
      <c r="M119" s="44"/>
      <c r="N119" s="25"/>
    </row>
    <row r="120" spans="1:14" s="30" customFormat="1" ht="69" customHeight="1" x14ac:dyDescent="0.2">
      <c r="A120" s="101" t="s">
        <v>154</v>
      </c>
      <c r="B120" s="16" t="s">
        <v>49</v>
      </c>
      <c r="C120" s="60">
        <v>3956074.19</v>
      </c>
      <c r="D120" s="60">
        <v>0</v>
      </c>
      <c r="E120" s="60">
        <f>C120+D120</f>
        <v>3956074.19</v>
      </c>
      <c r="F120" s="60">
        <v>4145731.49</v>
      </c>
      <c r="G120" s="70">
        <v>0</v>
      </c>
      <c r="H120" s="70">
        <f>F120+G120</f>
        <v>4145731.49</v>
      </c>
      <c r="I120" s="60">
        <v>4301074.57</v>
      </c>
      <c r="J120" s="146">
        <v>0</v>
      </c>
      <c r="K120" s="102">
        <f>I120+J120</f>
        <v>4301074.57</v>
      </c>
      <c r="L120" s="41"/>
      <c r="M120" s="41"/>
    </row>
    <row r="121" spans="1:14" s="30" customFormat="1" ht="80.25" customHeight="1" x14ac:dyDescent="0.2">
      <c r="A121" s="101" t="s">
        <v>54</v>
      </c>
      <c r="B121" s="18" t="s">
        <v>52</v>
      </c>
      <c r="C121" s="60">
        <v>990.33</v>
      </c>
      <c r="D121" s="60">
        <v>0</v>
      </c>
      <c r="E121" s="60">
        <f>C121+D121</f>
        <v>990.33</v>
      </c>
      <c r="F121" s="60">
        <v>1041.3900000000001</v>
      </c>
      <c r="G121" s="70">
        <v>0</v>
      </c>
      <c r="H121" s="70">
        <f>F121+G121</f>
        <v>1041.3900000000001</v>
      </c>
      <c r="I121" s="60">
        <v>928.92</v>
      </c>
      <c r="J121" s="146">
        <v>0</v>
      </c>
      <c r="K121" s="102">
        <f>I121+J121</f>
        <v>928.92</v>
      </c>
      <c r="L121" s="41"/>
      <c r="M121" s="41"/>
    </row>
    <row r="122" spans="1:14" s="13" customFormat="1" ht="78" customHeight="1" x14ac:dyDescent="0.2">
      <c r="A122" s="101" t="s">
        <v>155</v>
      </c>
      <c r="B122" s="18" t="s">
        <v>156</v>
      </c>
      <c r="C122" s="60">
        <v>29388725</v>
      </c>
      <c r="D122" s="60"/>
      <c r="E122" s="60">
        <v>29388725</v>
      </c>
      <c r="F122" s="60">
        <v>29878545</v>
      </c>
      <c r="G122" s="70"/>
      <c r="H122" s="70">
        <v>29878545</v>
      </c>
      <c r="I122" s="60">
        <v>29878545</v>
      </c>
      <c r="J122" s="146"/>
      <c r="K122" s="102">
        <v>29878545</v>
      </c>
      <c r="L122" s="41"/>
      <c r="M122" s="41"/>
    </row>
    <row r="123" spans="1:14" s="30" customFormat="1" ht="33" customHeight="1" x14ac:dyDescent="0.2">
      <c r="A123" s="110" t="s">
        <v>53</v>
      </c>
      <c r="B123" s="68" t="s">
        <v>76</v>
      </c>
      <c r="C123" s="60">
        <f>8856328.74+70022.68</f>
        <v>8926351.4199999999</v>
      </c>
      <c r="D123" s="60"/>
      <c r="E123" s="60">
        <v>8926351.4199999999</v>
      </c>
      <c r="F123" s="60">
        <f>9536857.89-249513.98</f>
        <v>9287343.9100000001</v>
      </c>
      <c r="G123" s="70"/>
      <c r="H123" s="70">
        <v>9287343.9100000001</v>
      </c>
      <c r="I123" s="70">
        <f>10620691.22-1037094.08</f>
        <v>9583597.1400000006</v>
      </c>
      <c r="J123" s="60"/>
      <c r="K123" s="102">
        <f>10620691.22-1037094.08</f>
        <v>9583597.1400000006</v>
      </c>
      <c r="L123" s="41"/>
      <c r="M123" s="41"/>
    </row>
    <row r="124" spans="1:14" s="13" customFormat="1" ht="30" customHeight="1" x14ac:dyDescent="0.2">
      <c r="A124" s="110" t="s">
        <v>70</v>
      </c>
      <c r="B124" s="18" t="s">
        <v>69</v>
      </c>
      <c r="C124" s="61">
        <f>C125+C126</f>
        <v>622935845.38999999</v>
      </c>
      <c r="D124" s="61">
        <f t="shared" ref="D124:E124" si="25">D125+D126</f>
        <v>0</v>
      </c>
      <c r="E124" s="61">
        <f t="shared" si="25"/>
        <v>622935845.38999999</v>
      </c>
      <c r="F124" s="61">
        <f t="shared" ref="F124:H124" si="26">F125+F126</f>
        <v>656177026.63</v>
      </c>
      <c r="G124" s="61">
        <f t="shared" si="26"/>
        <v>0</v>
      </c>
      <c r="H124" s="61">
        <f t="shared" si="26"/>
        <v>656177026.63</v>
      </c>
      <c r="I124" s="134">
        <f t="shared" ref="I124:K124" si="27">I125+I126</f>
        <v>682488706.65999997</v>
      </c>
      <c r="J124" s="134">
        <f t="shared" si="27"/>
        <v>0</v>
      </c>
      <c r="K124" s="166">
        <f t="shared" si="27"/>
        <v>682488706.65999997</v>
      </c>
      <c r="L124" s="43"/>
      <c r="M124" s="43"/>
    </row>
    <row r="125" spans="1:14" s="30" customFormat="1" ht="42" customHeight="1" x14ac:dyDescent="0.2">
      <c r="A125" s="101" t="s">
        <v>121</v>
      </c>
      <c r="B125" s="18"/>
      <c r="C125" s="60">
        <v>620550200</v>
      </c>
      <c r="D125" s="60">
        <v>0</v>
      </c>
      <c r="E125" s="60">
        <f>C125+D125</f>
        <v>620550200</v>
      </c>
      <c r="F125" s="60">
        <v>655306500</v>
      </c>
      <c r="G125" s="70"/>
      <c r="H125" s="70">
        <v>655306500</v>
      </c>
      <c r="I125" s="70">
        <v>681619800</v>
      </c>
      <c r="J125" s="60"/>
      <c r="K125" s="102">
        <v>681619800</v>
      </c>
      <c r="L125" s="41"/>
      <c r="M125" s="41"/>
    </row>
    <row r="126" spans="1:14" s="19" customFormat="1" ht="91.5" customHeight="1" x14ac:dyDescent="0.2">
      <c r="A126" s="111" t="s">
        <v>124</v>
      </c>
      <c r="B126" s="18"/>
      <c r="C126" s="69">
        <v>2385645.39</v>
      </c>
      <c r="D126" s="70">
        <v>0</v>
      </c>
      <c r="E126" s="60">
        <f>C126+D126</f>
        <v>2385645.39</v>
      </c>
      <c r="F126" s="70">
        <v>870526.63</v>
      </c>
      <c r="G126" s="70">
        <v>0</v>
      </c>
      <c r="H126" s="70">
        <f>F126+G126</f>
        <v>870526.63</v>
      </c>
      <c r="I126" s="70">
        <v>868906.66</v>
      </c>
      <c r="J126" s="60">
        <v>0</v>
      </c>
      <c r="K126" s="102">
        <f>I126+J126</f>
        <v>868906.66</v>
      </c>
      <c r="L126" s="41"/>
      <c r="M126" s="41"/>
    </row>
    <row r="127" spans="1:14" s="13" customFormat="1" ht="28.5" customHeight="1" x14ac:dyDescent="0.2">
      <c r="A127" s="110" t="s">
        <v>26</v>
      </c>
      <c r="B127" s="17" t="s">
        <v>134</v>
      </c>
      <c r="C127" s="61">
        <f>C128+C129</f>
        <v>137716635.77999997</v>
      </c>
      <c r="D127" s="61">
        <f t="shared" ref="D127:E127" si="28">D128+D129</f>
        <v>1400000</v>
      </c>
      <c r="E127" s="61">
        <f t="shared" si="28"/>
        <v>139116635.77999997</v>
      </c>
      <c r="F127" s="61">
        <f>F128+F129</f>
        <v>1349310.06</v>
      </c>
      <c r="G127" s="61">
        <f t="shared" ref="G127:H127" si="29">G128+G129</f>
        <v>0</v>
      </c>
      <c r="H127" s="61">
        <f t="shared" si="29"/>
        <v>1349310.06</v>
      </c>
      <c r="I127" s="134">
        <f t="shared" ref="I127:K127" si="30">I129</f>
        <v>2698620.12</v>
      </c>
      <c r="J127" s="134">
        <f t="shared" si="30"/>
        <v>0</v>
      </c>
      <c r="K127" s="166">
        <f t="shared" si="30"/>
        <v>2698620.12</v>
      </c>
      <c r="L127" s="43"/>
      <c r="M127" s="43"/>
    </row>
    <row r="128" spans="1:14" s="13" customFormat="1" ht="93.75" customHeight="1" x14ac:dyDescent="0.2">
      <c r="A128" s="175" t="s">
        <v>194</v>
      </c>
      <c r="B128" s="17" t="s">
        <v>195</v>
      </c>
      <c r="C128" s="61">
        <v>0</v>
      </c>
      <c r="D128" s="61">
        <v>1400000</v>
      </c>
      <c r="E128" s="61">
        <f>C128+D128</f>
        <v>1400000</v>
      </c>
      <c r="F128" s="61">
        <v>0</v>
      </c>
      <c r="G128" s="61">
        <v>0</v>
      </c>
      <c r="H128" s="61">
        <f>F128+G128</f>
        <v>0</v>
      </c>
      <c r="I128" s="134"/>
      <c r="J128" s="134"/>
      <c r="K128" s="166"/>
      <c r="L128" s="43"/>
      <c r="M128" s="43"/>
    </row>
    <row r="129" spans="1:14" s="13" customFormat="1" ht="40.5" customHeight="1" x14ac:dyDescent="0.2">
      <c r="A129" s="105" t="s">
        <v>65</v>
      </c>
      <c r="B129" s="17" t="s">
        <v>66</v>
      </c>
      <c r="C129" s="61">
        <f>C130+C131+C132+C133+C134+C135+C136+C137+C138+C139+C140+C141</f>
        <v>137716635.77999997</v>
      </c>
      <c r="D129" s="61">
        <f t="shared" ref="D129:E129" si="31">D130+D131+D132+D133+D134+D135+D136+D137+D138+D139+D140+D141</f>
        <v>0</v>
      </c>
      <c r="E129" s="61">
        <f t="shared" si="31"/>
        <v>137716635.77999997</v>
      </c>
      <c r="F129" s="61">
        <f>F130+F131+F132+F133</f>
        <v>1349310.06</v>
      </c>
      <c r="G129" s="61">
        <f t="shared" ref="G129:H129" si="32">G130+G131+G132+G133</f>
        <v>0</v>
      </c>
      <c r="H129" s="61">
        <f t="shared" si="32"/>
        <v>1349310.06</v>
      </c>
      <c r="I129" s="61">
        <f t="shared" ref="I129:K129" si="33">I130+I131+I132+I133</f>
        <v>2698620.12</v>
      </c>
      <c r="J129" s="61">
        <f t="shared" si="33"/>
        <v>0</v>
      </c>
      <c r="K129" s="166">
        <f t="shared" si="33"/>
        <v>2698620.12</v>
      </c>
      <c r="L129" s="43"/>
      <c r="M129" s="43"/>
      <c r="N129" s="25"/>
    </row>
    <row r="130" spans="1:14" s="13" customFormat="1" ht="80.25" customHeight="1" x14ac:dyDescent="0.2">
      <c r="A130" s="101" t="s">
        <v>181</v>
      </c>
      <c r="B130" s="17"/>
      <c r="C130" s="60">
        <v>0</v>
      </c>
      <c r="D130" s="60">
        <v>0</v>
      </c>
      <c r="E130" s="60">
        <f>C130+D130</f>
        <v>0</v>
      </c>
      <c r="F130" s="60">
        <v>0</v>
      </c>
      <c r="G130" s="70">
        <v>0</v>
      </c>
      <c r="H130" s="70">
        <f>F130+G130</f>
        <v>0</v>
      </c>
      <c r="I130" s="70">
        <v>0</v>
      </c>
      <c r="J130" s="60">
        <v>0</v>
      </c>
      <c r="K130" s="102">
        <f>I130+J130</f>
        <v>0</v>
      </c>
      <c r="L130" s="41"/>
      <c r="M130" s="41"/>
    </row>
    <row r="131" spans="1:14" s="30" customFormat="1" ht="69" customHeight="1" x14ac:dyDescent="0.2">
      <c r="A131" s="101" t="s">
        <v>132</v>
      </c>
      <c r="B131" s="16"/>
      <c r="C131" s="60">
        <v>1700130.68</v>
      </c>
      <c r="D131" s="60">
        <v>0</v>
      </c>
      <c r="E131" s="60">
        <f>C131+D131</f>
        <v>1700130.68</v>
      </c>
      <c r="F131" s="60">
        <v>1349310.06</v>
      </c>
      <c r="G131" s="70"/>
      <c r="H131" s="70">
        <v>1349310.06</v>
      </c>
      <c r="I131" s="70">
        <v>2698620.12</v>
      </c>
      <c r="J131" s="60"/>
      <c r="K131" s="102">
        <v>2698620.12</v>
      </c>
      <c r="L131" s="41"/>
      <c r="M131" s="41"/>
    </row>
    <row r="132" spans="1:14" s="19" customFormat="1" ht="156.75" customHeight="1" x14ac:dyDescent="0.2">
      <c r="A132" s="111" t="s">
        <v>133</v>
      </c>
      <c r="B132" s="16"/>
      <c r="C132" s="60">
        <v>28067.279999999999</v>
      </c>
      <c r="D132" s="60"/>
      <c r="E132" s="60">
        <v>28067.279999999999</v>
      </c>
      <c r="F132" s="60">
        <v>0</v>
      </c>
      <c r="G132" s="70"/>
      <c r="H132" s="70">
        <v>0</v>
      </c>
      <c r="I132" s="60">
        <v>0</v>
      </c>
      <c r="J132" s="146"/>
      <c r="K132" s="102">
        <v>0</v>
      </c>
      <c r="L132" s="41"/>
      <c r="M132" s="41"/>
    </row>
    <row r="133" spans="1:14" s="19" customFormat="1" ht="81" customHeight="1" x14ac:dyDescent="0.2">
      <c r="A133" s="171" t="s">
        <v>170</v>
      </c>
      <c r="B133" s="16"/>
      <c r="C133" s="60">
        <v>36874820.640000001</v>
      </c>
      <c r="D133" s="60"/>
      <c r="E133" s="60">
        <v>36874820.640000001</v>
      </c>
      <c r="F133" s="60">
        <v>0</v>
      </c>
      <c r="G133" s="70"/>
      <c r="H133" s="70">
        <v>0</v>
      </c>
      <c r="I133" s="60">
        <v>0</v>
      </c>
      <c r="J133" s="146"/>
      <c r="K133" s="102">
        <v>0</v>
      </c>
      <c r="L133" s="41"/>
      <c r="M133" s="41"/>
    </row>
    <row r="134" spans="1:14" s="19" customFormat="1" ht="69" customHeight="1" x14ac:dyDescent="0.2">
      <c r="A134" s="176" t="s">
        <v>168</v>
      </c>
      <c r="B134" s="16"/>
      <c r="C134" s="60">
        <v>74280525.409999996</v>
      </c>
      <c r="D134" s="60">
        <v>0</v>
      </c>
      <c r="E134" s="60">
        <f t="shared" ref="E134:E140" si="34">C134+D134</f>
        <v>74280525.409999996</v>
      </c>
      <c r="F134" s="60"/>
      <c r="G134" s="70"/>
      <c r="H134" s="70"/>
      <c r="I134" s="60"/>
      <c r="J134" s="146"/>
      <c r="K134" s="102"/>
      <c r="L134" s="41"/>
      <c r="M134" s="41"/>
    </row>
    <row r="135" spans="1:14" s="19" customFormat="1" ht="66.75" customHeight="1" x14ac:dyDescent="0.2">
      <c r="A135" s="109" t="s">
        <v>166</v>
      </c>
      <c r="B135" s="16"/>
      <c r="C135" s="60">
        <v>6642350.8799999999</v>
      </c>
      <c r="D135" s="60">
        <v>0</v>
      </c>
      <c r="E135" s="60">
        <f t="shared" si="34"/>
        <v>6642350.8799999999</v>
      </c>
      <c r="F135" s="60"/>
      <c r="G135" s="70"/>
      <c r="H135" s="70"/>
      <c r="I135" s="70"/>
      <c r="J135" s="60"/>
      <c r="K135" s="102"/>
      <c r="L135" s="41"/>
      <c r="M135" s="41"/>
    </row>
    <row r="136" spans="1:14" s="19" customFormat="1" ht="41.25" customHeight="1" x14ac:dyDescent="0.2">
      <c r="A136" s="109" t="s">
        <v>169</v>
      </c>
      <c r="B136" s="16"/>
      <c r="C136" s="60">
        <v>11893390.890000001</v>
      </c>
      <c r="D136" s="60">
        <v>0</v>
      </c>
      <c r="E136" s="60">
        <f t="shared" si="34"/>
        <v>11893390.890000001</v>
      </c>
      <c r="F136" s="60"/>
      <c r="G136" s="70"/>
      <c r="H136" s="70"/>
      <c r="I136" s="70"/>
      <c r="J136" s="60"/>
      <c r="K136" s="102"/>
      <c r="L136" s="41"/>
      <c r="M136" s="41"/>
    </row>
    <row r="137" spans="1:14" s="19" customFormat="1" ht="54" customHeight="1" x14ac:dyDescent="0.2">
      <c r="A137" s="109" t="s">
        <v>174</v>
      </c>
      <c r="B137" s="16"/>
      <c r="C137" s="60">
        <v>0</v>
      </c>
      <c r="D137" s="60">
        <v>0</v>
      </c>
      <c r="E137" s="60">
        <f t="shared" si="34"/>
        <v>0</v>
      </c>
      <c r="F137" s="60"/>
      <c r="G137" s="70"/>
      <c r="H137" s="70"/>
      <c r="I137" s="60"/>
      <c r="J137" s="146"/>
      <c r="K137" s="102"/>
      <c r="L137" s="41"/>
      <c r="M137" s="41"/>
    </row>
    <row r="138" spans="1:14" s="19" customFormat="1" ht="80.25" customHeight="1" x14ac:dyDescent="0.2">
      <c r="A138" s="109" t="s">
        <v>176</v>
      </c>
      <c r="B138" s="16"/>
      <c r="C138" s="60">
        <v>620000</v>
      </c>
      <c r="D138" s="60">
        <v>0</v>
      </c>
      <c r="E138" s="60">
        <f t="shared" si="34"/>
        <v>620000</v>
      </c>
      <c r="F138" s="60"/>
      <c r="G138" s="70"/>
      <c r="H138" s="70"/>
      <c r="I138" s="70"/>
      <c r="J138" s="60"/>
      <c r="K138" s="102"/>
      <c r="L138" s="41"/>
      <c r="M138" s="41"/>
    </row>
    <row r="139" spans="1:14" s="19" customFormat="1" ht="42" customHeight="1" x14ac:dyDescent="0.2">
      <c r="A139" s="114" t="s">
        <v>182</v>
      </c>
      <c r="B139" s="16"/>
      <c r="C139" s="60">
        <v>1746774</v>
      </c>
      <c r="D139" s="60">
        <v>0</v>
      </c>
      <c r="E139" s="60">
        <f t="shared" si="34"/>
        <v>1746774</v>
      </c>
      <c r="F139" s="60"/>
      <c r="G139" s="70"/>
      <c r="H139" s="70"/>
      <c r="I139" s="70"/>
      <c r="J139" s="60"/>
      <c r="K139" s="102"/>
      <c r="L139" s="41"/>
      <c r="M139" s="41"/>
    </row>
    <row r="140" spans="1:14" s="19" customFormat="1" ht="48" customHeight="1" x14ac:dyDescent="0.2">
      <c r="A140" s="109" t="s">
        <v>187</v>
      </c>
      <c r="B140" s="16"/>
      <c r="C140" s="60">
        <v>3437500</v>
      </c>
      <c r="D140" s="60">
        <v>0</v>
      </c>
      <c r="E140" s="60">
        <f t="shared" si="34"/>
        <v>3437500</v>
      </c>
      <c r="F140" s="60"/>
      <c r="G140" s="70"/>
      <c r="H140" s="70"/>
      <c r="I140" s="70"/>
      <c r="J140" s="60"/>
      <c r="K140" s="102"/>
      <c r="L140" s="41"/>
      <c r="M140" s="41"/>
    </row>
    <row r="141" spans="1:14" s="19" customFormat="1" ht="344.25" customHeight="1" x14ac:dyDescent="0.2">
      <c r="A141" s="116" t="s">
        <v>167</v>
      </c>
      <c r="B141" s="16"/>
      <c r="C141" s="60">
        <v>493076</v>
      </c>
      <c r="D141" s="60">
        <v>0</v>
      </c>
      <c r="E141" s="60">
        <f t="shared" ref="E141" si="35">C141+D141</f>
        <v>493076</v>
      </c>
      <c r="F141" s="60"/>
      <c r="G141" s="70"/>
      <c r="H141" s="70"/>
      <c r="I141" s="70"/>
      <c r="J141" s="60"/>
      <c r="K141" s="102"/>
      <c r="L141" s="41"/>
      <c r="M141" s="41"/>
    </row>
    <row r="142" spans="1:14" s="19" customFormat="1" ht="10.5" customHeight="1" x14ac:dyDescent="0.2">
      <c r="A142" s="113"/>
      <c r="B142" s="16"/>
      <c r="C142" s="60"/>
      <c r="D142" s="60"/>
      <c r="E142" s="60"/>
      <c r="F142" s="60"/>
      <c r="G142" s="70"/>
      <c r="H142" s="70"/>
      <c r="I142" s="70"/>
      <c r="J142" s="60"/>
      <c r="K142" s="102"/>
      <c r="L142" s="41"/>
      <c r="M142" s="41"/>
    </row>
    <row r="143" spans="1:14" s="13" customFormat="1" ht="91.5" customHeight="1" x14ac:dyDescent="0.2">
      <c r="A143" s="119" t="s">
        <v>82</v>
      </c>
      <c r="B143" s="17" t="s">
        <v>72</v>
      </c>
      <c r="C143" s="60">
        <f>C144</f>
        <v>4094304.43</v>
      </c>
      <c r="D143" s="60">
        <f t="shared" ref="D143:E143" si="36">D144</f>
        <v>3900.93</v>
      </c>
      <c r="E143" s="60">
        <f t="shared" si="36"/>
        <v>4098205.3600000003</v>
      </c>
      <c r="F143" s="60">
        <f>F144</f>
        <v>0</v>
      </c>
      <c r="G143" s="60">
        <f t="shared" ref="G143:H143" si="37">G144</f>
        <v>0</v>
      </c>
      <c r="H143" s="60">
        <f t="shared" si="37"/>
        <v>0</v>
      </c>
      <c r="I143" s="70">
        <f>I144</f>
        <v>0</v>
      </c>
      <c r="J143" s="70">
        <f t="shared" ref="J143:K143" si="38">J144</f>
        <v>0</v>
      </c>
      <c r="K143" s="102">
        <f t="shared" si="38"/>
        <v>0</v>
      </c>
      <c r="L143" s="41"/>
      <c r="M143" s="41"/>
    </row>
    <row r="144" spans="1:14" s="13" customFormat="1" ht="105.75" customHeight="1" x14ac:dyDescent="0.2">
      <c r="A144" s="120" t="s">
        <v>83</v>
      </c>
      <c r="B144" s="17" t="s">
        <v>79</v>
      </c>
      <c r="C144" s="60">
        <v>4094304.43</v>
      </c>
      <c r="D144" s="60">
        <v>3900.93</v>
      </c>
      <c r="E144" s="60">
        <f>C144+D144</f>
        <v>4098205.3600000003</v>
      </c>
      <c r="F144" s="60">
        <v>0</v>
      </c>
      <c r="G144" s="70"/>
      <c r="H144" s="70">
        <v>0</v>
      </c>
      <c r="I144" s="70">
        <v>0</v>
      </c>
      <c r="J144" s="60"/>
      <c r="K144" s="102">
        <v>0</v>
      </c>
      <c r="L144" s="41"/>
      <c r="M144" s="41"/>
    </row>
    <row r="145" spans="1:13" s="13" customFormat="1" ht="15" customHeight="1" x14ac:dyDescent="0.2">
      <c r="A145" s="101"/>
      <c r="B145" s="17"/>
      <c r="C145" s="63"/>
      <c r="D145" s="63"/>
      <c r="E145" s="63"/>
      <c r="F145" s="63"/>
      <c r="G145" s="135"/>
      <c r="H145" s="135"/>
      <c r="I145" s="63"/>
      <c r="J145" s="148"/>
      <c r="K145" s="121"/>
      <c r="L145" s="45"/>
      <c r="M145" s="45"/>
    </row>
    <row r="146" spans="1:13" s="13" customFormat="1" ht="67.5" customHeight="1" x14ac:dyDescent="0.2">
      <c r="A146" s="119" t="s">
        <v>73</v>
      </c>
      <c r="B146" s="17" t="s">
        <v>74</v>
      </c>
      <c r="C146" s="60">
        <f>C147</f>
        <v>-1326656.3899999999</v>
      </c>
      <c r="D146" s="60">
        <f t="shared" ref="D146:E146" si="39">D147</f>
        <v>0</v>
      </c>
      <c r="E146" s="60">
        <f t="shared" si="39"/>
        <v>-1326656.3899999999</v>
      </c>
      <c r="F146" s="60">
        <f>F147</f>
        <v>0</v>
      </c>
      <c r="G146" s="70"/>
      <c r="H146" s="70"/>
      <c r="I146" s="102">
        <f>I147</f>
        <v>0</v>
      </c>
      <c r="J146" s="70"/>
      <c r="K146" s="102">
        <f>K147</f>
        <v>0</v>
      </c>
      <c r="L146" s="41"/>
      <c r="M146" s="41"/>
    </row>
    <row r="147" spans="1:13" s="19" customFormat="1" ht="54" customHeight="1" x14ac:dyDescent="0.2">
      <c r="A147" s="150" t="s">
        <v>75</v>
      </c>
      <c r="B147" s="23" t="s">
        <v>80</v>
      </c>
      <c r="C147" s="64">
        <v>-1326656.3899999999</v>
      </c>
      <c r="D147" s="64">
        <v>0</v>
      </c>
      <c r="E147" s="64">
        <f>C147+D147</f>
        <v>-1326656.3899999999</v>
      </c>
      <c r="F147" s="64">
        <v>0</v>
      </c>
      <c r="G147" s="136"/>
      <c r="H147" s="136"/>
      <c r="I147" s="122">
        <v>0</v>
      </c>
      <c r="J147" s="136"/>
      <c r="K147" s="122">
        <v>0</v>
      </c>
      <c r="L147" s="41"/>
      <c r="M147" s="41"/>
    </row>
    <row r="148" spans="1:13" s="13" customFormat="1" ht="35.25" customHeight="1" thickBot="1" x14ac:dyDescent="0.25">
      <c r="A148" s="123" t="s">
        <v>32</v>
      </c>
      <c r="B148" s="124"/>
      <c r="C148" s="125">
        <f>C14+C57</f>
        <v>1874269964.9199998</v>
      </c>
      <c r="D148" s="153">
        <f>D14+D57</f>
        <v>2689721.49</v>
      </c>
      <c r="E148" s="125">
        <f t="shared" ref="E148" si="40">E14+E57</f>
        <v>1876959686.4099996</v>
      </c>
      <c r="F148" s="125">
        <f>F14+F57</f>
        <v>1679355531.3899999</v>
      </c>
      <c r="G148" s="125">
        <f t="shared" ref="G148:H148" si="41">G14+G57</f>
        <v>0</v>
      </c>
      <c r="H148" s="125">
        <f t="shared" si="41"/>
        <v>1679355531.3899999</v>
      </c>
      <c r="I148" s="126">
        <f>I14+I57</f>
        <v>1841529139.3299997</v>
      </c>
      <c r="J148" s="126">
        <f t="shared" ref="J148:K148" si="42">J14+J57</f>
        <v>0</v>
      </c>
      <c r="K148" s="126">
        <f t="shared" si="42"/>
        <v>1841529139.3299997</v>
      </c>
      <c r="L148" s="46"/>
      <c r="M148" s="46"/>
    </row>
    <row r="149" spans="1:13" x14ac:dyDescent="0.2"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3" x14ac:dyDescent="0.2">
      <c r="K150" s="34"/>
      <c r="L150" s="34"/>
      <c r="M150" s="34"/>
    </row>
  </sheetData>
  <mergeCells count="4">
    <mergeCell ref="C10:K10"/>
    <mergeCell ref="A10:A11"/>
    <mergeCell ref="B10:B11"/>
    <mergeCell ref="A9:K9"/>
  </mergeCells>
  <phoneticPr fontId="0" type="noConversion"/>
  <pageMargins left="1.1811023622047245" right="0.39370078740157483" top="0.74803149606299213" bottom="0.74803149606299213" header="0.51181102362204722" footer="0.51181102362204722"/>
  <pageSetup paperSize="9" scale="69" firstPageNumber="44" fitToWidth="0" fitToHeight="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2023</vt:lpstr>
      <vt:lpstr>'доходы 2023'!Заголовки_для_печати</vt:lpstr>
      <vt:lpstr>'доходы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Пунягов</dc:creator>
  <cp:lastModifiedBy>Ольга Балашова</cp:lastModifiedBy>
  <cp:lastPrinted>2023-06-22T11:11:58Z</cp:lastPrinted>
  <dcterms:created xsi:type="dcterms:W3CDTF">2004-09-13T07:20:24Z</dcterms:created>
  <dcterms:modified xsi:type="dcterms:W3CDTF">2023-06-22T11:12:00Z</dcterms:modified>
</cp:coreProperties>
</file>