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definedNames>
    <definedName name="_xlnm.Print_Titles" localSheetId="0">Лист1!$8:$8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H32" i="1" s="1"/>
  <c r="G38" i="1"/>
  <c r="G32" i="1" s="1"/>
  <c r="G28" i="1" s="1"/>
  <c r="E32" i="1" l="1"/>
  <c r="D32" i="1" s="1"/>
  <c r="D33" i="1"/>
  <c r="D31" i="1"/>
  <c r="D30" i="1"/>
  <c r="H28" i="1"/>
  <c r="F28" i="1"/>
  <c r="E14" i="1"/>
  <c r="B34" i="1"/>
  <c r="B22" i="1"/>
  <c r="B16" i="1"/>
  <c r="E28" i="1" l="1"/>
  <c r="D28" i="1"/>
  <c r="F45" i="1"/>
  <c r="G45" i="1"/>
  <c r="H45" i="1"/>
  <c r="E45" i="1"/>
  <c r="F43" i="1"/>
  <c r="G43" i="1"/>
  <c r="H43" i="1"/>
  <c r="E43" i="1"/>
  <c r="G42" i="1"/>
  <c r="H42" i="1"/>
  <c r="E42" i="1"/>
  <c r="F44" i="1"/>
  <c r="F42" i="1"/>
  <c r="D37" i="1"/>
  <c r="D38" i="1"/>
  <c r="D39" i="1"/>
  <c r="D36" i="1"/>
  <c r="D25" i="1"/>
  <c r="D26" i="1"/>
  <c r="D27" i="1"/>
  <c r="D24" i="1"/>
  <c r="D19" i="1"/>
  <c r="D20" i="1"/>
  <c r="D21" i="1"/>
  <c r="D18" i="1"/>
  <c r="D43" i="1" l="1"/>
  <c r="D42" i="1"/>
  <c r="D13" i="1"/>
  <c r="D14" i="1"/>
  <c r="D15" i="1"/>
  <c r="D12" i="1"/>
  <c r="H44" i="1"/>
  <c r="G44" i="1"/>
  <c r="H34" i="1"/>
  <c r="H22" i="1"/>
  <c r="H16" i="1"/>
  <c r="H10" i="1"/>
  <c r="H40" i="1" l="1"/>
  <c r="D45" i="1" l="1"/>
  <c r="E44" i="1"/>
  <c r="D44" i="1" s="1"/>
  <c r="E16" i="1" l="1"/>
  <c r="F16" i="1"/>
  <c r="G16" i="1"/>
  <c r="E22" i="1"/>
  <c r="F22" i="1"/>
  <c r="G22" i="1"/>
  <c r="E34" i="1"/>
  <c r="F34" i="1"/>
  <c r="G34" i="1"/>
  <c r="E10" i="1"/>
  <c r="F10" i="1"/>
  <c r="G10" i="1"/>
  <c r="D10" i="1" l="1"/>
  <c r="D16" i="1"/>
  <c r="D22" i="1"/>
  <c r="F40" i="1"/>
  <c r="D34" i="1"/>
  <c r="G40" i="1"/>
  <c r="E40" i="1"/>
  <c r="D40" i="1" l="1"/>
</calcChain>
</file>

<file path=xl/sharedStrings.xml><?xml version="1.0" encoding="utf-8"?>
<sst xmlns="http://schemas.openxmlformats.org/spreadsheetml/2006/main" count="62" uniqueCount="30">
  <si>
    <t>Наименование мероприятия</t>
  </si>
  <si>
    <t>Ответственный исполнитель</t>
  </si>
  <si>
    <t>Источник финансирования</t>
  </si>
  <si>
    <t>Объем финансирования, тыс. рублей</t>
  </si>
  <si>
    <t>всего</t>
  </si>
  <si>
    <t>2024г.</t>
  </si>
  <si>
    <t>2025г.</t>
  </si>
  <si>
    <t>2026г.</t>
  </si>
  <si>
    <t>Показатели результата мероприятий по годам</t>
  </si>
  <si>
    <t>в том числе:</t>
  </si>
  <si>
    <t>федеральный бюджет</t>
  </si>
  <si>
    <t>областной бюджет</t>
  </si>
  <si>
    <t>внебюджетные средства</t>
  </si>
  <si>
    <t>ПРИЛОЖЕНИЕ № 3
к муниципальной программе «Охрана окружающей среды в Пинежском муниципальном округе Архангельской области»</t>
  </si>
  <si>
    <r>
      <rPr>
        <b/>
        <sz val="14"/>
        <color theme="1"/>
        <rFont val="Times New Roman"/>
        <family val="1"/>
        <charset val="204"/>
      </rPr>
      <t>ПЕРЕЧЕНЬ МЕРОПРИЯТИЙ</t>
    </r>
    <r>
      <rPr>
        <b/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муниципальной программы
«Охрана окружающей среды в Пинежском муниципальном округе Архангельской области»</t>
    </r>
    <r>
      <rPr>
        <sz val="12"/>
        <color theme="1"/>
        <rFont val="Times New Roman"/>
        <family val="1"/>
        <charset val="204"/>
      </rPr>
      <t xml:space="preserve">
Ответственный исполнитель - комитет по управлению муниципальным имуществом и ЖКХ
 администрации Пинежского муниципального округа Архангельской области</t>
    </r>
  </si>
  <si>
    <t>Всего по муниципальной программе</t>
  </si>
  <si>
    <t>ликвидация ежегодно выявленных несанкционированных свалок в Пинежском районе</t>
  </si>
  <si>
    <t xml:space="preserve">приобретение контейнеров для накопления твердых коммунальных отходов </t>
  </si>
  <si>
    <t>оборудование контейнерных площадок</t>
  </si>
  <si>
    <t>содержание мест (площадок) накопления твердых коммунальных отходов</t>
  </si>
  <si>
    <t>Задача № 1 – ликвидация накопленного экологического ущерба и мероприятия по обращению с отходами</t>
  </si>
  <si>
    <t>1.1. Организация ликвидации несанкционированных свалок</t>
  </si>
  <si>
    <t xml:space="preserve">1.2. Приобретение контейнеров для накопления твердых коммунальных отходов </t>
  </si>
  <si>
    <t>1.3. Создание мест (площадок) накопления твердых коммунальных отходов</t>
  </si>
  <si>
    <t>1.4. Содержание мест (площадок) накопления твердых коммунальных отходов</t>
  </si>
  <si>
    <t>местный бюджет</t>
  </si>
  <si>
    <t>2027г.</t>
  </si>
  <si>
    <t>КУМИ и ЖКХ администрации Пинежского муниципального округа Архангельской области</t>
  </si>
  <si>
    <t xml:space="preserve">1.5. Проведение мероприятий, направленных на улучшение санитарного состояния объектов водоснабжения </t>
  </si>
  <si>
    <t>разработка проектов зон санитарной охраны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</si>
</sst>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/>
    <xf numFmtId="164" fontId="4" fillId="0" borderId="1" xfId="0" applyNumberFormat="1" applyFont="1" applyBorder="1"/>
    <xf numFmtId="164" fontId="3" fillId="0" borderId="1" xfId="0" applyNumberFormat="1" applyFont="1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Normal="100" workbookViewId="0">
      <selection activeCell="H32" sqref="H32"/>
    </sheetView>
  </sheetViews>
  <sheetFormatPr defaultRowHeight="15.75" x14ac:dyDescent="0.25"/>
  <cols>
    <col min="1" max="1" width="29.28515625" style="1" bestFit="1" customWidth="1"/>
    <col min="2" max="2" width="30.28515625" style="1" bestFit="1" customWidth="1"/>
    <col min="3" max="3" width="18" style="1" customWidth="1"/>
    <col min="4" max="8" width="15.7109375" style="1" customWidth="1"/>
    <col min="9" max="9" width="17.5703125" style="1" customWidth="1"/>
    <col min="10" max="16384" width="9.140625" style="1"/>
  </cols>
  <sheetData>
    <row r="1" spans="1:9" ht="51" customHeight="1" x14ac:dyDescent="0.25">
      <c r="E1" s="7" t="s">
        <v>13</v>
      </c>
      <c r="F1" s="8"/>
      <c r="G1" s="8"/>
      <c r="H1" s="8"/>
      <c r="I1" s="8"/>
    </row>
    <row r="2" spans="1:9" ht="18" customHeight="1" x14ac:dyDescent="0.25"/>
    <row r="3" spans="1:9" ht="159" customHeight="1" x14ac:dyDescent="0.25">
      <c r="A3" s="9" t="s">
        <v>14</v>
      </c>
      <c r="B3" s="10"/>
      <c r="C3" s="10"/>
      <c r="D3" s="10"/>
      <c r="E3" s="10"/>
      <c r="F3" s="10"/>
      <c r="G3" s="10"/>
      <c r="H3" s="10"/>
      <c r="I3" s="10"/>
    </row>
    <row r="4" spans="1:9" ht="30" customHeight="1" x14ac:dyDescent="0.25"/>
    <row r="5" spans="1:9" ht="20.25" customHeight="1" x14ac:dyDescent="0.25">
      <c r="A5" s="16" t="s">
        <v>0</v>
      </c>
      <c r="B5" s="16" t="s">
        <v>1</v>
      </c>
      <c r="C5" s="17" t="s">
        <v>2</v>
      </c>
      <c r="D5" s="18" t="s">
        <v>3</v>
      </c>
      <c r="E5" s="19"/>
      <c r="F5" s="19"/>
      <c r="G5" s="19"/>
      <c r="H5" s="20"/>
      <c r="I5" s="17" t="s">
        <v>8</v>
      </c>
    </row>
    <row r="6" spans="1:9" ht="42.75" customHeight="1" x14ac:dyDescent="0.25">
      <c r="A6" s="16"/>
      <c r="B6" s="16"/>
      <c r="C6" s="17"/>
      <c r="D6" s="2" t="s">
        <v>4</v>
      </c>
      <c r="E6" s="2" t="s">
        <v>5</v>
      </c>
      <c r="F6" s="2" t="s">
        <v>6</v>
      </c>
      <c r="G6" s="2" t="s">
        <v>7</v>
      </c>
      <c r="H6" s="2" t="s">
        <v>26</v>
      </c>
      <c r="I6" s="17"/>
    </row>
    <row r="7" spans="1:9" ht="10.5" customHeight="1" x14ac:dyDescent="0.25"/>
    <row r="8" spans="1:9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</row>
    <row r="9" spans="1:9" x14ac:dyDescent="0.25">
      <c r="A9" s="15" t="s">
        <v>20</v>
      </c>
      <c r="B9" s="15"/>
      <c r="C9" s="15"/>
      <c r="D9" s="15"/>
      <c r="E9" s="15"/>
      <c r="F9" s="15"/>
      <c r="G9" s="15"/>
      <c r="H9" s="15"/>
      <c r="I9" s="15"/>
    </row>
    <row r="10" spans="1:9" ht="15.75" customHeight="1" x14ac:dyDescent="0.25">
      <c r="A10" s="11" t="s">
        <v>21</v>
      </c>
      <c r="B10" s="11" t="s">
        <v>27</v>
      </c>
      <c r="C10" s="3" t="s">
        <v>4</v>
      </c>
      <c r="D10" s="4">
        <f>SUM(D12:D15)</f>
        <v>9850.0999999999985</v>
      </c>
      <c r="E10" s="4">
        <f t="shared" ref="E10:H10" si="0">SUM(E12:E15)</f>
        <v>3648</v>
      </c>
      <c r="F10" s="4">
        <f t="shared" si="0"/>
        <v>2506.4</v>
      </c>
      <c r="G10" s="4">
        <f t="shared" si="0"/>
        <v>1865.2</v>
      </c>
      <c r="H10" s="4">
        <f t="shared" si="0"/>
        <v>1830.5</v>
      </c>
      <c r="I10" s="12" t="s">
        <v>16</v>
      </c>
    </row>
    <row r="11" spans="1:9" x14ac:dyDescent="0.25">
      <c r="A11" s="11"/>
      <c r="B11" s="11"/>
      <c r="C11" s="3" t="s">
        <v>9</v>
      </c>
      <c r="D11" s="4"/>
      <c r="E11" s="4"/>
      <c r="F11" s="4"/>
      <c r="G11" s="4"/>
      <c r="H11" s="4"/>
      <c r="I11" s="13"/>
    </row>
    <row r="12" spans="1:9" ht="31.5" x14ac:dyDescent="0.25">
      <c r="A12" s="11"/>
      <c r="B12" s="11"/>
      <c r="C12" s="3" t="s">
        <v>10</v>
      </c>
      <c r="D12" s="4" t="str">
        <f>IF(SUM(E12:H12)=0,"",SUM(E12:H12))</f>
        <v/>
      </c>
      <c r="E12" s="4"/>
      <c r="F12" s="4"/>
      <c r="G12" s="4"/>
      <c r="H12" s="4"/>
      <c r="I12" s="13"/>
    </row>
    <row r="13" spans="1:9" ht="31.5" x14ac:dyDescent="0.25">
      <c r="A13" s="11"/>
      <c r="B13" s="11"/>
      <c r="C13" s="3" t="s">
        <v>11</v>
      </c>
      <c r="D13" s="4" t="str">
        <f t="shared" ref="D13:D15" si="1">IF(SUM(E13:H13)=0,"",SUM(E13:H13))</f>
        <v/>
      </c>
      <c r="E13" s="4"/>
      <c r="F13" s="4"/>
      <c r="G13" s="4"/>
      <c r="H13" s="4"/>
      <c r="I13" s="13"/>
    </row>
    <row r="14" spans="1:9" x14ac:dyDescent="0.25">
      <c r="A14" s="11"/>
      <c r="B14" s="11"/>
      <c r="C14" s="3" t="s">
        <v>25</v>
      </c>
      <c r="D14" s="4">
        <f t="shared" si="1"/>
        <v>9850.0999999999985</v>
      </c>
      <c r="E14" s="4">
        <f>956.4+700+857.5+1134.1</f>
        <v>3648</v>
      </c>
      <c r="F14" s="4">
        <v>2506.4</v>
      </c>
      <c r="G14" s="4">
        <v>1865.2</v>
      </c>
      <c r="H14" s="4">
        <v>1830.5</v>
      </c>
      <c r="I14" s="13"/>
    </row>
    <row r="15" spans="1:9" ht="31.5" x14ac:dyDescent="0.25">
      <c r="A15" s="11"/>
      <c r="B15" s="11"/>
      <c r="C15" s="3" t="s">
        <v>12</v>
      </c>
      <c r="D15" s="4" t="str">
        <f t="shared" si="1"/>
        <v/>
      </c>
      <c r="E15" s="4"/>
      <c r="F15" s="4"/>
      <c r="G15" s="4"/>
      <c r="H15" s="4"/>
      <c r="I15" s="14"/>
    </row>
    <row r="16" spans="1:9" x14ac:dyDescent="0.25">
      <c r="A16" s="11" t="s">
        <v>22</v>
      </c>
      <c r="B16" s="11" t="str">
        <f>B10</f>
        <v>КУМИ и ЖКХ администрации Пинежского муниципального округа Архангельской области</v>
      </c>
      <c r="C16" s="3" t="s">
        <v>4</v>
      </c>
      <c r="D16" s="4">
        <f t="shared" ref="D16:H16" si="2">SUM(D18:D21)</f>
        <v>2831.9</v>
      </c>
      <c r="E16" s="4">
        <f t="shared" si="2"/>
        <v>0</v>
      </c>
      <c r="F16" s="4">
        <f t="shared" si="2"/>
        <v>0</v>
      </c>
      <c r="G16" s="4">
        <f t="shared" si="2"/>
        <v>1198.7</v>
      </c>
      <c r="H16" s="4">
        <f t="shared" si="2"/>
        <v>1633.2</v>
      </c>
      <c r="I16" s="11" t="s">
        <v>17</v>
      </c>
    </row>
    <row r="17" spans="1:9" x14ac:dyDescent="0.25">
      <c r="A17" s="11"/>
      <c r="B17" s="11"/>
      <c r="C17" s="3" t="s">
        <v>9</v>
      </c>
      <c r="D17" s="4"/>
      <c r="E17" s="4"/>
      <c r="F17" s="4"/>
      <c r="G17" s="4"/>
      <c r="H17" s="4"/>
      <c r="I17" s="11"/>
    </row>
    <row r="18" spans="1:9" ht="31.5" x14ac:dyDescent="0.25">
      <c r="A18" s="11"/>
      <c r="B18" s="11"/>
      <c r="C18" s="3" t="s">
        <v>10</v>
      </c>
      <c r="D18" s="4" t="str">
        <f>IF(SUM(E18:H18)=0,"",SUM(E18:H18))</f>
        <v/>
      </c>
      <c r="E18" s="4"/>
      <c r="F18" s="4"/>
      <c r="G18" s="4"/>
      <c r="H18" s="4"/>
      <c r="I18" s="11"/>
    </row>
    <row r="19" spans="1:9" ht="31.5" x14ac:dyDescent="0.25">
      <c r="A19" s="11"/>
      <c r="B19" s="11"/>
      <c r="C19" s="3" t="s">
        <v>11</v>
      </c>
      <c r="D19" s="4" t="str">
        <f t="shared" ref="D19:D21" si="3">IF(SUM(E19:H19)=0,"",SUM(E19:H19))</f>
        <v/>
      </c>
      <c r="E19" s="4"/>
      <c r="F19" s="4"/>
      <c r="G19" s="4"/>
      <c r="H19" s="4"/>
      <c r="I19" s="11"/>
    </row>
    <row r="20" spans="1:9" x14ac:dyDescent="0.25">
      <c r="A20" s="11"/>
      <c r="B20" s="11"/>
      <c r="C20" s="3" t="s">
        <v>25</v>
      </c>
      <c r="D20" s="4">
        <f t="shared" si="3"/>
        <v>2831.9</v>
      </c>
      <c r="E20" s="4">
        <v>0</v>
      </c>
      <c r="F20" s="4">
        <v>0</v>
      </c>
      <c r="G20" s="4">
        <v>1198.7</v>
      </c>
      <c r="H20" s="4">
        <v>1633.2</v>
      </c>
      <c r="I20" s="11"/>
    </row>
    <row r="21" spans="1:9" ht="31.5" x14ac:dyDescent="0.25">
      <c r="A21" s="11"/>
      <c r="B21" s="11"/>
      <c r="C21" s="3" t="s">
        <v>12</v>
      </c>
      <c r="D21" s="4" t="str">
        <f t="shared" si="3"/>
        <v/>
      </c>
      <c r="E21" s="4"/>
      <c r="F21" s="4"/>
      <c r="G21" s="4"/>
      <c r="H21" s="4"/>
      <c r="I21" s="11"/>
    </row>
    <row r="22" spans="1:9" x14ac:dyDescent="0.25">
      <c r="A22" s="11" t="s">
        <v>23</v>
      </c>
      <c r="B22" s="11" t="str">
        <f>B10</f>
        <v>КУМИ и ЖКХ администрации Пинежского муниципального округа Архангельской области</v>
      </c>
      <c r="C22" s="3" t="s">
        <v>4</v>
      </c>
      <c r="D22" s="4">
        <f t="shared" ref="D22:H22" si="4">SUM(D24:D27)</f>
        <v>3791.1</v>
      </c>
      <c r="E22" s="4">
        <f t="shared" si="4"/>
        <v>0</v>
      </c>
      <c r="F22" s="4">
        <f t="shared" si="4"/>
        <v>0</v>
      </c>
      <c r="G22" s="4">
        <f t="shared" si="4"/>
        <v>1642.6</v>
      </c>
      <c r="H22" s="4">
        <f t="shared" si="4"/>
        <v>2148.5</v>
      </c>
      <c r="I22" s="11" t="s">
        <v>18</v>
      </c>
    </row>
    <row r="23" spans="1:9" x14ac:dyDescent="0.25">
      <c r="A23" s="11"/>
      <c r="B23" s="11"/>
      <c r="C23" s="3" t="s">
        <v>9</v>
      </c>
      <c r="D23" s="4"/>
      <c r="E23" s="4"/>
      <c r="F23" s="4"/>
      <c r="G23" s="4"/>
      <c r="H23" s="4"/>
      <c r="I23" s="11"/>
    </row>
    <row r="24" spans="1:9" ht="31.5" x14ac:dyDescent="0.25">
      <c r="A24" s="11"/>
      <c r="B24" s="11"/>
      <c r="C24" s="3" t="s">
        <v>10</v>
      </c>
      <c r="D24" s="4" t="str">
        <f>IF(SUM(E24:H24)=0,"",SUM(E24:H24))</f>
        <v/>
      </c>
      <c r="E24" s="4"/>
      <c r="F24" s="4"/>
      <c r="G24" s="4"/>
      <c r="H24" s="4"/>
      <c r="I24" s="11"/>
    </row>
    <row r="25" spans="1:9" ht="31.5" x14ac:dyDescent="0.25">
      <c r="A25" s="11"/>
      <c r="B25" s="11"/>
      <c r="C25" s="3" t="s">
        <v>11</v>
      </c>
      <c r="D25" s="4" t="str">
        <f t="shared" ref="D25:D27" si="5">IF(SUM(E25:H25)=0,"",SUM(E25:H25))</f>
        <v/>
      </c>
      <c r="E25" s="4"/>
      <c r="F25" s="4"/>
      <c r="G25" s="4"/>
      <c r="H25" s="4"/>
      <c r="I25" s="11"/>
    </row>
    <row r="26" spans="1:9" x14ac:dyDescent="0.25">
      <c r="A26" s="11"/>
      <c r="B26" s="11"/>
      <c r="C26" s="3" t="s">
        <v>25</v>
      </c>
      <c r="D26" s="4">
        <f t="shared" si="5"/>
        <v>3791.1</v>
      </c>
      <c r="E26" s="4">
        <v>0</v>
      </c>
      <c r="F26" s="4">
        <v>0</v>
      </c>
      <c r="G26" s="4">
        <v>1642.6</v>
      </c>
      <c r="H26" s="4">
        <v>2148.5</v>
      </c>
      <c r="I26" s="11"/>
    </row>
    <row r="27" spans="1:9" ht="31.5" x14ac:dyDescent="0.25">
      <c r="A27" s="11"/>
      <c r="B27" s="11"/>
      <c r="C27" s="3" t="s">
        <v>12</v>
      </c>
      <c r="D27" s="4" t="str">
        <f t="shared" si="5"/>
        <v/>
      </c>
      <c r="E27" s="4"/>
      <c r="F27" s="4"/>
      <c r="G27" s="4"/>
      <c r="H27" s="4"/>
      <c r="I27" s="11"/>
    </row>
    <row r="28" spans="1:9" x14ac:dyDescent="0.25">
      <c r="A28" s="12" t="s">
        <v>24</v>
      </c>
      <c r="B28" s="12" t="s">
        <v>27</v>
      </c>
      <c r="C28" s="3" t="s">
        <v>4</v>
      </c>
      <c r="D28" s="4">
        <f t="shared" ref="D28:H28" si="6">SUM(D30:D33)</f>
        <v>2921.7000000000007</v>
      </c>
      <c r="E28" s="4">
        <f t="shared" si="6"/>
        <v>837.30000000000007</v>
      </c>
      <c r="F28" s="4">
        <f t="shared" si="6"/>
        <v>100</v>
      </c>
      <c r="G28" s="4">
        <f>SUM(G30:G33)</f>
        <v>540.20000000000027</v>
      </c>
      <c r="H28" s="4">
        <f t="shared" si="6"/>
        <v>1444.2000000000003</v>
      </c>
      <c r="I28" s="12" t="s">
        <v>19</v>
      </c>
    </row>
    <row r="29" spans="1:9" x14ac:dyDescent="0.25">
      <c r="A29" s="13"/>
      <c r="B29" s="13"/>
      <c r="C29" s="3" t="s">
        <v>9</v>
      </c>
      <c r="D29" s="4"/>
      <c r="E29" s="4"/>
      <c r="F29" s="4"/>
      <c r="G29" s="4"/>
      <c r="H29" s="4"/>
      <c r="I29" s="13"/>
    </row>
    <row r="30" spans="1:9" ht="31.5" x14ac:dyDescent="0.25">
      <c r="A30" s="13"/>
      <c r="B30" s="13"/>
      <c r="C30" s="3" t="s">
        <v>10</v>
      </c>
      <c r="D30" s="4" t="str">
        <f>IF(SUM(E30:H30)=0,"",SUM(E30:H30))</f>
        <v/>
      </c>
      <c r="E30" s="4"/>
      <c r="F30" s="4"/>
      <c r="G30" s="4"/>
      <c r="H30" s="4"/>
      <c r="I30" s="13"/>
    </row>
    <row r="31" spans="1:9" ht="31.5" x14ac:dyDescent="0.25">
      <c r="A31" s="13"/>
      <c r="B31" s="13"/>
      <c r="C31" s="3" t="s">
        <v>11</v>
      </c>
      <c r="D31" s="4" t="str">
        <f t="shared" ref="D31:D33" si="7">IF(SUM(E31:H31)=0,"",SUM(E31:H31))</f>
        <v/>
      </c>
      <c r="E31" s="4"/>
      <c r="F31" s="4"/>
      <c r="G31" s="4"/>
      <c r="H31" s="4"/>
      <c r="I31" s="13"/>
    </row>
    <row r="32" spans="1:9" x14ac:dyDescent="0.25">
      <c r="A32" s="13"/>
      <c r="B32" s="13"/>
      <c r="C32" s="3" t="s">
        <v>25</v>
      </c>
      <c r="D32" s="4">
        <f t="shared" si="7"/>
        <v>2921.7000000000007</v>
      </c>
      <c r="E32" s="4">
        <f>878.6-41.3</f>
        <v>837.30000000000007</v>
      </c>
      <c r="F32" s="4">
        <v>100</v>
      </c>
      <c r="G32" s="4">
        <f>3032.3-G38</f>
        <v>540.20000000000027</v>
      </c>
      <c r="H32" s="4">
        <f>3507.8-H38</f>
        <v>1444.2000000000003</v>
      </c>
      <c r="I32" s="13"/>
    </row>
    <row r="33" spans="1:9" ht="31.5" x14ac:dyDescent="0.25">
      <c r="A33" s="14"/>
      <c r="B33" s="14"/>
      <c r="C33" s="3" t="s">
        <v>12</v>
      </c>
      <c r="D33" s="4" t="str">
        <f t="shared" si="7"/>
        <v/>
      </c>
      <c r="E33" s="4"/>
      <c r="F33" s="4"/>
      <c r="G33" s="4"/>
      <c r="H33" s="4"/>
      <c r="I33" s="14"/>
    </row>
    <row r="34" spans="1:9" x14ac:dyDescent="0.25">
      <c r="A34" s="11" t="s">
        <v>28</v>
      </c>
      <c r="B34" s="11" t="str">
        <f>B10</f>
        <v>КУМИ и ЖКХ администрации Пинежского муниципального округа Архангельской области</v>
      </c>
      <c r="C34" s="3" t="s">
        <v>4</v>
      </c>
      <c r="D34" s="4">
        <f t="shared" ref="D34:H34" si="8">SUM(D36:D39)</f>
        <v>4555.7</v>
      </c>
      <c r="E34" s="4">
        <f t="shared" si="8"/>
        <v>0</v>
      </c>
      <c r="F34" s="4">
        <f t="shared" si="8"/>
        <v>0</v>
      </c>
      <c r="G34" s="4">
        <f t="shared" si="8"/>
        <v>2492.1</v>
      </c>
      <c r="H34" s="4">
        <f t="shared" si="8"/>
        <v>2063.6</v>
      </c>
      <c r="I34" s="11" t="s">
        <v>29</v>
      </c>
    </row>
    <row r="35" spans="1:9" x14ac:dyDescent="0.25">
      <c r="A35" s="11"/>
      <c r="B35" s="11"/>
      <c r="C35" s="3" t="s">
        <v>9</v>
      </c>
      <c r="D35" s="4"/>
      <c r="E35" s="4"/>
      <c r="F35" s="4"/>
      <c r="G35" s="4"/>
      <c r="H35" s="4"/>
      <c r="I35" s="11"/>
    </row>
    <row r="36" spans="1:9" ht="31.5" x14ac:dyDescent="0.25">
      <c r="A36" s="11"/>
      <c r="B36" s="11"/>
      <c r="C36" s="3" t="s">
        <v>10</v>
      </c>
      <c r="D36" s="4" t="str">
        <f>IF(SUM(E36:H36)=0,"",SUM(E36:H36))</f>
        <v/>
      </c>
      <c r="E36" s="4"/>
      <c r="F36" s="4"/>
      <c r="G36" s="4"/>
      <c r="H36" s="4"/>
      <c r="I36" s="11"/>
    </row>
    <row r="37" spans="1:9" ht="31.5" x14ac:dyDescent="0.25">
      <c r="A37" s="11"/>
      <c r="B37" s="11"/>
      <c r="C37" s="3" t="s">
        <v>11</v>
      </c>
      <c r="D37" s="4" t="str">
        <f t="shared" ref="D37:D39" si="9">IF(SUM(E37:H37)=0,"",SUM(E37:H37))</f>
        <v/>
      </c>
      <c r="E37" s="4"/>
      <c r="F37" s="4"/>
      <c r="G37" s="4"/>
      <c r="H37" s="4"/>
      <c r="I37" s="11"/>
    </row>
    <row r="38" spans="1:9" x14ac:dyDescent="0.25">
      <c r="A38" s="11"/>
      <c r="B38" s="11"/>
      <c r="C38" s="3" t="s">
        <v>25</v>
      </c>
      <c r="D38" s="4">
        <f t="shared" si="9"/>
        <v>4555.7</v>
      </c>
      <c r="E38" s="5">
        <v>0</v>
      </c>
      <c r="F38" s="4">
        <v>0</v>
      </c>
      <c r="G38" s="4">
        <f>932.7+948.4+611</f>
        <v>2492.1</v>
      </c>
      <c r="H38" s="4">
        <f>1795.8+267.8</f>
        <v>2063.6</v>
      </c>
      <c r="I38" s="11"/>
    </row>
    <row r="39" spans="1:9" ht="31.5" x14ac:dyDescent="0.25">
      <c r="A39" s="11"/>
      <c r="B39" s="11"/>
      <c r="C39" s="3" t="s">
        <v>12</v>
      </c>
      <c r="D39" s="4" t="str">
        <f t="shared" si="9"/>
        <v/>
      </c>
      <c r="E39" s="4"/>
      <c r="F39" s="4"/>
      <c r="G39" s="4"/>
      <c r="H39" s="4"/>
      <c r="I39" s="11"/>
    </row>
    <row r="40" spans="1:9" x14ac:dyDescent="0.25">
      <c r="A40" s="11" t="s">
        <v>15</v>
      </c>
      <c r="B40" s="16"/>
      <c r="C40" s="3" t="s">
        <v>4</v>
      </c>
      <c r="D40" s="6">
        <f>SUM(D42:D45)</f>
        <v>23950.5</v>
      </c>
      <c r="E40" s="6">
        <f t="shared" ref="E40:H40" si="10">SUM(E42:E45)</f>
        <v>4485.3</v>
      </c>
      <c r="F40" s="6">
        <f t="shared" si="10"/>
        <v>2606.4</v>
      </c>
      <c r="G40" s="6">
        <f t="shared" si="10"/>
        <v>7738.8000000000011</v>
      </c>
      <c r="H40" s="6">
        <f t="shared" si="10"/>
        <v>9120</v>
      </c>
      <c r="I40" s="21"/>
    </row>
    <row r="41" spans="1:9" x14ac:dyDescent="0.25">
      <c r="A41" s="11"/>
      <c r="B41" s="16"/>
      <c r="C41" s="3" t="s">
        <v>9</v>
      </c>
      <c r="D41" s="4"/>
      <c r="E41" s="4"/>
      <c r="F41" s="4"/>
      <c r="G41" s="4"/>
      <c r="H41" s="4"/>
      <c r="I41" s="21"/>
    </row>
    <row r="42" spans="1:9" ht="31.5" x14ac:dyDescent="0.25">
      <c r="A42" s="11"/>
      <c r="B42" s="16"/>
      <c r="C42" s="3" t="s">
        <v>10</v>
      </c>
      <c r="D42" s="4" t="str">
        <f>IF(SUM(E42:H42)=0,"",SUM(E42:H42))</f>
        <v/>
      </c>
      <c r="E42" s="4" t="str">
        <f>IF(SUMIF($C$10:$C$39,$C$42,E$10:E$39)=0,"",SUMIF($C$10:$C$39,$C$42,E$10:E$39))</f>
        <v/>
      </c>
      <c r="F42" s="4" t="str">
        <f>IF(SUMIF($C$10:$C$39,$C$42,F$10:F$39)=0,"",SUMIF($C$10:$C$39,$C$42,F$10:F$39))</f>
        <v/>
      </c>
      <c r="G42" s="4" t="str">
        <f t="shared" ref="G42:H42" si="11">IF(SUMIF($C$10:$C$39,$C$42,G$10:G$39)=0,"",SUMIF($C$10:$C$39,$C$42,G$10:G$39))</f>
        <v/>
      </c>
      <c r="H42" s="4" t="str">
        <f t="shared" si="11"/>
        <v/>
      </c>
      <c r="I42" s="21"/>
    </row>
    <row r="43" spans="1:9" ht="31.5" x14ac:dyDescent="0.25">
      <c r="A43" s="11"/>
      <c r="B43" s="16"/>
      <c r="C43" s="3" t="s">
        <v>11</v>
      </c>
      <c r="D43" s="4" t="str">
        <f t="shared" ref="D43:D45" si="12">IF(SUM(E43:H43)=0,"",SUM(E43:H43))</f>
        <v/>
      </c>
      <c r="E43" s="4" t="str">
        <f>IF(SUMIF($C$10:$C$39,$C$43,E$10:E$39)=0,"",SUMIF($C$10:$C$39,$C$43,E$10:E$39))</f>
        <v/>
      </c>
      <c r="F43" s="4" t="str">
        <f t="shared" ref="F43:H43" si="13">IF(SUMIF($C$10:$C$39,$C$43,F$10:F$39)=0,"",SUMIF($C$10:$C$39,$C$43,F$10:F$39))</f>
        <v/>
      </c>
      <c r="G43" s="4" t="str">
        <f t="shared" si="13"/>
        <v/>
      </c>
      <c r="H43" s="4" t="str">
        <f t="shared" si="13"/>
        <v/>
      </c>
      <c r="I43" s="21"/>
    </row>
    <row r="44" spans="1:9" x14ac:dyDescent="0.25">
      <c r="A44" s="11"/>
      <c r="B44" s="16"/>
      <c r="C44" s="3" t="s">
        <v>25</v>
      </c>
      <c r="D44" s="4">
        <f t="shared" si="12"/>
        <v>23950.5</v>
      </c>
      <c r="E44" s="4">
        <f>SUMIF($C$10:$C$39,$C$44,E$10:E$39)</f>
        <v>4485.3</v>
      </c>
      <c r="F44" s="4">
        <f t="shared" ref="F44" si="14">SUMIF($C$10:$C$39,$C$44,F$10:F$39)</f>
        <v>2606.4</v>
      </c>
      <c r="G44" s="4">
        <f>SUMIF($C$10:$C$39,$C$44,G$10:G$39)</f>
        <v>7738.8000000000011</v>
      </c>
      <c r="H44" s="4">
        <f>SUMIF($C$10:$C$39,$C$44,H$10:H$39)</f>
        <v>9120</v>
      </c>
      <c r="I44" s="21"/>
    </row>
    <row r="45" spans="1:9" ht="31.5" x14ac:dyDescent="0.25">
      <c r="A45" s="11"/>
      <c r="B45" s="16"/>
      <c r="C45" s="3" t="s">
        <v>12</v>
      </c>
      <c r="D45" s="4" t="str">
        <f t="shared" si="12"/>
        <v/>
      </c>
      <c r="E45" s="4" t="str">
        <f>IF(SUMIF($C$10:$C$39,$C$45,E$10:E$39)=0,"",SUMIF($C$10:$C$39,$C$45,E$10:E$39))</f>
        <v/>
      </c>
      <c r="F45" s="4" t="str">
        <f t="shared" ref="F45:H45" si="15">IF(SUMIF($C$10:$C$39,$C$45,F$10:F$39)=0,"",SUMIF($C$10:$C$39,$C$45,F$10:F$39))</f>
        <v/>
      </c>
      <c r="G45" s="4" t="str">
        <f t="shared" si="15"/>
        <v/>
      </c>
      <c r="H45" s="4" t="str">
        <f t="shared" si="15"/>
        <v/>
      </c>
      <c r="I45" s="21"/>
    </row>
  </sheetData>
  <mergeCells count="26">
    <mergeCell ref="A16:A21"/>
    <mergeCell ref="B16:B21"/>
    <mergeCell ref="I16:I21"/>
    <mergeCell ref="A40:A45"/>
    <mergeCell ref="B40:B45"/>
    <mergeCell ref="I40:I45"/>
    <mergeCell ref="A22:A27"/>
    <mergeCell ref="B22:B27"/>
    <mergeCell ref="I22:I27"/>
    <mergeCell ref="A34:A39"/>
    <mergeCell ref="B34:B39"/>
    <mergeCell ref="I34:I39"/>
    <mergeCell ref="A28:A33"/>
    <mergeCell ref="B28:B33"/>
    <mergeCell ref="I28:I33"/>
    <mergeCell ref="E1:I1"/>
    <mergeCell ref="A3:I3"/>
    <mergeCell ref="A10:A15"/>
    <mergeCell ref="I10:I15"/>
    <mergeCell ref="B10:B15"/>
    <mergeCell ref="A9:I9"/>
    <mergeCell ref="A5:A6"/>
    <mergeCell ref="B5:B6"/>
    <mergeCell ref="C5:C6"/>
    <mergeCell ref="I5:I6"/>
    <mergeCell ref="D5:H5"/>
  </mergeCells>
  <printOptions horizontalCentered="1"/>
  <pageMargins left="0.78740157480314965" right="0.78740157480314965" top="1.1811023622047245" bottom="0.59055118110236227" header="0" footer="0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msv1975@rambler.ru</dc:creator>
  <cp:lastModifiedBy>МВ. Чемакина</cp:lastModifiedBy>
  <cp:lastPrinted>2025-07-10T06:35:41Z</cp:lastPrinted>
  <dcterms:created xsi:type="dcterms:W3CDTF">2023-09-27T20:09:43Z</dcterms:created>
  <dcterms:modified xsi:type="dcterms:W3CDTF">2025-10-08T09:15:52Z</dcterms:modified>
</cp:coreProperties>
</file>