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L74" i="1" l="1"/>
  <c r="M41" i="1"/>
  <c r="L105" i="1"/>
  <c r="D104" i="1"/>
  <c r="D49" i="1" l="1"/>
  <c r="D47" i="1"/>
  <c r="N41" i="1" l="1"/>
  <c r="L41" i="1"/>
  <c r="L53" i="1"/>
  <c r="L49" i="1"/>
  <c r="L17" i="1"/>
  <c r="L13" i="1"/>
  <c r="D65" i="1" l="1"/>
  <c r="D72" i="1"/>
  <c r="D77" i="1"/>
  <c r="D78" i="1"/>
  <c r="D79" i="1"/>
  <c r="D86" i="1"/>
  <c r="D91" i="1"/>
  <c r="D92" i="1"/>
  <c r="D98" i="1"/>
  <c r="D59" i="1"/>
  <c r="D53" i="1"/>
  <c r="D40" i="1"/>
  <c r="D35" i="1"/>
  <c r="D31" i="1"/>
  <c r="D29" i="1"/>
  <c r="D25" i="1"/>
  <c r="D23" i="1"/>
  <c r="D19" i="1"/>
  <c r="L103" i="1"/>
  <c r="N103" i="1"/>
  <c r="N105" i="1" s="1"/>
  <c r="M103" i="1"/>
  <c r="N37" i="1"/>
  <c r="M37" i="1"/>
  <c r="M105" i="1" l="1"/>
  <c r="K74" i="1"/>
  <c r="K41" i="1"/>
  <c r="K37" i="1" l="1"/>
  <c r="D41" i="1"/>
  <c r="K17" i="1"/>
  <c r="K103" i="1" l="1"/>
  <c r="D103" i="1" s="1"/>
  <c r="D17" i="1"/>
  <c r="K13" i="1"/>
  <c r="I103" i="1"/>
  <c r="K102" i="1"/>
  <c r="D102" i="1" s="1"/>
  <c r="K101" i="1"/>
  <c r="D101" i="1" s="1"/>
  <c r="G68" i="1"/>
  <c r="D68" i="1" s="1"/>
  <c r="D100" i="1"/>
  <c r="K88" i="1"/>
  <c r="J37" i="1"/>
  <c r="J103" i="1"/>
  <c r="J105" i="1"/>
  <c r="J88" i="1"/>
  <c r="L37" i="1"/>
  <c r="I105" i="1"/>
  <c r="H37" i="1"/>
  <c r="G37" i="1"/>
  <c r="F37" i="1"/>
  <c r="E37" i="1"/>
  <c r="I37" i="1"/>
  <c r="G74" i="1"/>
  <c r="D74" i="1" s="1"/>
  <c r="H103" i="1"/>
  <c r="H102" i="1"/>
  <c r="H105" i="1" s="1"/>
  <c r="G103" i="1"/>
  <c r="G55" i="1"/>
  <c r="D55" i="1" s="1"/>
  <c r="G102" i="1"/>
  <c r="G61" i="1"/>
  <c r="D61" i="1" s="1"/>
  <c r="F82" i="1"/>
  <c r="D82" i="1" s="1"/>
  <c r="F43" i="1"/>
  <c r="G43" i="1"/>
  <c r="F13" i="1"/>
  <c r="E13" i="1"/>
  <c r="D13" i="1" s="1"/>
  <c r="E94" i="1"/>
  <c r="D94" i="1" s="1"/>
  <c r="E88" i="1"/>
  <c r="F88" i="1"/>
  <c r="G88" i="1"/>
  <c r="D37" i="1" l="1"/>
  <c r="D88" i="1"/>
  <c r="D43" i="1"/>
  <c r="E105" i="1"/>
  <c r="G105" i="1"/>
  <c r="K105" i="1"/>
  <c r="D105" i="1" s="1"/>
  <c r="E103" i="1" l="1"/>
</calcChain>
</file>

<file path=xl/sharedStrings.xml><?xml version="1.0" encoding="utf-8"?>
<sst xmlns="http://schemas.openxmlformats.org/spreadsheetml/2006/main" count="148" uniqueCount="52">
  <si>
    <t>ПЕРЕЧЕНЬ</t>
  </si>
  <si>
    <t xml:space="preserve"> всего </t>
  </si>
  <si>
    <t xml:space="preserve">Источники финансирования, бюджет     </t>
  </si>
  <si>
    <t>мероприятий муниципальной программы</t>
  </si>
  <si>
    <t xml:space="preserve">итого             </t>
  </si>
  <si>
    <t xml:space="preserve">в том числе:      </t>
  </si>
  <si>
    <t>федеральный бюджет</t>
  </si>
  <si>
    <t xml:space="preserve">областной бюджет  </t>
  </si>
  <si>
    <t>районный бюджет</t>
  </si>
  <si>
    <t xml:space="preserve">внебюджетные  средства          </t>
  </si>
  <si>
    <t>Задача 1. Повышение эффективности управления муниципальным имуществом</t>
  </si>
  <si>
    <t>Ответственный исполнитель, соисполнители</t>
  </si>
  <si>
    <t xml:space="preserve"> Показатели результата  реализации мероприятия </t>
  </si>
  <si>
    <t>1.2. Регистрация права муниципальной собственности на недвижимое имущество</t>
  </si>
  <si>
    <t>1.3. Наполнение базы реестра муниципального имущества муниципального образования новыми сведениями об объектах учета</t>
  </si>
  <si>
    <t xml:space="preserve">Внесение в базу реестра муниципального имущества муниципального образования новыми сведениями об объектах учета 100 процентов от количества представленных сведений </t>
  </si>
  <si>
    <t>1.4. Оценка права аренды и права собственности объектов, находящихся в муниципальной собственности</t>
  </si>
  <si>
    <t>Задача 2. Формирование земельного фонда муниципального образования, повышение эффективности использования земельных участков, находящихся в муниципальной собственности и земельных участков, государственная собственность на которые не разграничена, расположенных на территории МО «Пинежский район»</t>
  </si>
  <si>
    <t xml:space="preserve">2.3. Услуги по оценке 
рыночной стоимости и
права аренды земельных участков для предоставления на торгах, публикации о предоставлении земельных участков
</t>
  </si>
  <si>
    <t xml:space="preserve">Своевременная уплата обязательных платежей </t>
  </si>
  <si>
    <t>1.6. Содержание мест захоронений</t>
  </si>
  <si>
    <t>1.8. Оплаты взносов на капитальный ремонт общего имущества в многоквартирных домах</t>
  </si>
  <si>
    <t xml:space="preserve">1.7. Охрана объектов недвижимости находящихся в казне, в том числе полученных от учреждений образования (зданяи школ, детсадов и т.п.), утилизация списанных объектов </t>
  </si>
  <si>
    <t xml:space="preserve">1.5. Содержание объектов, находящихся в муниципальной сосбтвенности.  </t>
  </si>
  <si>
    <t xml:space="preserve">Уплата платы за наем  </t>
  </si>
  <si>
    <t xml:space="preserve">внебюджетные  средства                                                           </t>
  </si>
  <si>
    <t xml:space="preserve">1.9 Организация начислений, сбора платы за наем муниципальных жилых помещений и поступлений в районный бюджет </t>
  </si>
  <si>
    <t xml:space="preserve">Объемы финансирования в год (тыс. руб.)     </t>
  </si>
  <si>
    <t>2.2. Межевание границ земельных участков (кадастровые работы в отношении земельных участков), сформированных в целях предоставления гражданам, имеющим трех и более детей</t>
  </si>
  <si>
    <t>Содержание кладбищ на территории района (62 места захоронений).</t>
  </si>
  <si>
    <t xml:space="preserve">   Наименование мероприятия      </t>
  </si>
  <si>
    <t>1.10 Приобретение транспортных средств</t>
  </si>
  <si>
    <t>Реализация выполнения вопросов местного значения муниципального района</t>
  </si>
  <si>
    <t>Охрана объектов недвижимости находящихся в казне, в том числе полученных от учреждений образования (зданий школ, детсадов и т.п.), утилизация списанных объектов, экспериза объектов недвижимости в том числе многоквартиных домов, приобретение материалов, необходимых для организации ограничения доступа  в подлежащие охране объекты недвижимости.</t>
  </si>
  <si>
    <t xml:space="preserve">                         </t>
  </si>
  <si>
    <t>Комитет по управлению муниципальным имуществом и ЖКХ администрации муниципального образования "Пинежский муниципальный район" Архангельской области</t>
  </si>
  <si>
    <r>
      <rPr>
        <b/>
        <sz val="10"/>
        <rFont val="Times New Roman"/>
        <family val="1"/>
        <charset val="204"/>
      </rPr>
      <t>Цель</t>
    </r>
    <r>
      <rPr>
        <sz val="10"/>
        <rFont val="Times New Roman"/>
        <family val="1"/>
        <charset val="204"/>
      </rPr>
      <t xml:space="preserve"> - Развитие имущественно-земельных отношений в муниципальном образовании «Пинежский муниципальный район» для обеспечения социально-экономического развития, повышения эффективности управления и распоряжения имуществом, находящимся в муниципальной собственности муниципального образования «Пинежский муниципальный район» Архангельской области</t>
    </r>
  </si>
  <si>
    <t xml:space="preserve">1.11 Обеспечение мероприятий по переселению граждан из аварийного жилищного фонда </t>
  </si>
  <si>
    <t xml:space="preserve">Фонд содейстия реформированию жилищно-коммунального хозяйства </t>
  </si>
  <si>
    <t xml:space="preserve">Переселение граждан из аварийного жилищного фонда </t>
  </si>
  <si>
    <t xml:space="preserve">ПРИЛОЖЕНИЕ № 3 к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2024 годы»
</t>
  </si>
  <si>
    <t>«Развитие земельно-имущественных отношений в муниципальном образовании «Пинежский муниципальный район" Архангельской области на 2015 – 2024 годы»</t>
  </si>
  <si>
    <t xml:space="preserve">Количество объектов оценки: 2015г. - 1 ед;   2016-2024г.г. - при необходимости </t>
  </si>
  <si>
    <r>
      <t xml:space="preserve">Количество объектов оценки:                    2015г. - 1 ед;    4 ед.- 2016 год  ,  в 2017 г. - 22 ед., в 2018 г.- 10 ед., в 2019 г. - 10 ед. , в 2020 г. - 10 ед., в 2021 г. - 10 ед.    в 2022 г. - 10 ед., </t>
    </r>
    <r>
      <rPr>
        <b/>
        <sz val="10"/>
        <rFont val="Times New Roman"/>
        <family val="1"/>
        <charset val="204"/>
      </rPr>
      <t xml:space="preserve">в 2023 г. - 10 ед. , в 2024 г. - 10 ед.     </t>
    </r>
    <r>
      <rPr>
        <sz val="10"/>
        <rFont val="Times New Roman"/>
        <family val="1"/>
        <charset val="204"/>
      </rPr>
      <t xml:space="preserve">      </t>
    </r>
  </si>
  <si>
    <r>
      <t xml:space="preserve">Своевременная уплата обязательных платежей и сборов, страховых взносов, диагностика и страхование транспортных средств, технологическое присоединение объектов к сетям, </t>
    </r>
    <r>
      <rPr>
        <b/>
        <sz val="9"/>
        <rFont val="Times New Roman"/>
        <family val="1"/>
        <charset val="204"/>
      </rPr>
      <t xml:space="preserve">ремонт и оборудование транспортных средств </t>
    </r>
    <r>
      <rPr>
        <sz val="9"/>
        <rFont val="Times New Roman"/>
        <family val="1"/>
        <charset val="204"/>
      </rPr>
      <t xml:space="preserve">и площадок накопления твердых коммунальных отдходов, экспериза,составление сметного расчета, ремонт и </t>
    </r>
    <r>
      <rPr>
        <b/>
        <sz val="9"/>
        <rFont val="Times New Roman"/>
        <family val="1"/>
        <charset val="204"/>
      </rPr>
      <t>содержание памятника погибшим воинам-пинежанам в годы ВОВ</t>
    </r>
    <r>
      <rPr>
        <sz val="9"/>
        <rFont val="Times New Roman"/>
        <family val="1"/>
        <charset val="204"/>
      </rPr>
      <t xml:space="preserve">, расположенного по адресу: с. Карпогоры, ул.Октябрьская,  д.40, соор. 1 , текущий ремонт крыши и кровли административного здания , расположенного по адресу: п. Пинега, ул. Первомайская, д. 51, организация проведения проверки достоверности определения сметной стоимости ремонта, реконструкции объектов капитального строительства, организация составления сметного расчета капитального ремонта здания, расчет размера вреда, который может быть причинен жизни, здоровью физических лиц, имуществу физических и юридических лиц  в результате аварий берегоукрепительных сооружений в п. Пинега на берегу р. Пинега , обеспечение софинансирования капитального ремонта здания военкомата,  расположенного по адресу: с. Карпогоры, ул.Федора Абрамова,  д.40, приобретение материалов, необходимых для организации проведения ремонта объектов, оплата выполнения проектной документации на капитальный ремонт объектов недвижимости,субсидия на </t>
    </r>
    <r>
      <rPr>
        <b/>
        <sz val="9"/>
        <rFont val="Times New Roman"/>
        <family val="1"/>
        <charset val="204"/>
      </rPr>
      <t>оформление и ведение документации содержание и ремонт по гидротехническим сооружениям в п. Пинега,</t>
    </r>
    <r>
      <rPr>
        <sz val="9"/>
        <rFont val="Times New Roman"/>
        <family val="1"/>
        <charset val="204"/>
      </rPr>
      <t xml:space="preserve"> ремонт административного здания, расположенного по адресу: с. Карпогоры, ул. Пионерская, д. 18а.
  </t>
    </r>
  </si>
  <si>
    <r>
      <t xml:space="preserve">Постановка объектов на кадастровый учет, регистрация вещных прав в 2015г. - 20 ед, в 2016 г. - 20 ед., в 2017 г. - 40 ед. ,  в 2018 г.-45 ед., в 2019 г. - 52 ед. , в 2020 г. -50 ед.,  в 2020 г. -50 ед.,  в 2022 г. -50 ед., в 2023 г. -50 ед.в 2024 г. -50 ед. </t>
    </r>
    <r>
      <rPr>
        <b/>
        <sz val="10"/>
        <rFont val="Times New Roman"/>
        <family val="1"/>
        <charset val="204"/>
      </rPr>
      <t>инвентаризация земель,</t>
    </r>
    <r>
      <rPr>
        <sz val="10"/>
        <rFont val="Times New Roman"/>
        <family val="1"/>
        <charset val="204"/>
      </rPr>
      <t xml:space="preserve"> оценка состояния плодородия почвы земельного участка у д. Остров Пинежского района Архангельской области </t>
    </r>
  </si>
  <si>
    <t>Всего по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2024 годы»</t>
  </si>
  <si>
    <r>
      <t xml:space="preserve">Постановка объектов на кадастровый учет, регистрация вещных прав в 2015г. - 14 ед, в 2016 г. - 14 ед., в 2017 г. - 38 ед. , в 2018 г.-38 ед., в 2019 г. - 45 ед. , в 2020 г. -50 ед., в 2021 г. -50 ед., в 2022 г. -50 ед.,  </t>
    </r>
    <r>
      <rPr>
        <b/>
        <sz val="10"/>
        <rFont val="Times New Roman"/>
        <family val="1"/>
        <charset val="204"/>
      </rPr>
      <t xml:space="preserve">в 2023 г. -50 ед.,  в 2024 г. -50 ед. </t>
    </r>
  </si>
  <si>
    <r>
      <t>подтверждение права собственности МО «Пинежский район» на объекты недвижимого имущества и земельные участки, находящиеся в муниципальной собственности. Получение документов о государственной регистрации права муниципальной собственности в 2015г. на 44 объекта, в 2016 г. на  160 объектов, в 2017 г. на 59 объектов, в 2018г. на 60 объекта, в 2019 г. на  50 объектов, в 2020 г. на 50 объектов, в 2021 г. на 50 объектов, в 2022 г. на 50 объектов,</t>
    </r>
    <r>
      <rPr>
        <b/>
        <sz val="10"/>
        <rFont val="Times New Roman"/>
        <family val="1"/>
        <charset val="204"/>
      </rPr>
      <t xml:space="preserve"> в 2023 г. на 50 объектов, в 2024 г. на 50 объектов.</t>
    </r>
  </si>
  <si>
    <t xml:space="preserve">постановка объектов на кадастровый учет, регистрация вещных прав в 2015г. - 26 ед., в 2016 г. - 0 ед., в 2017 г. - 0 ед. ,  при условии софинансирования из областного бюджета в 2018 г.и в 2019 году -30 ед. Постановка объектов на кадастровый учет, регистрация вещных прав в 2020 г. - 10 ед. и в 2021 г. - 10 ед. при условии софинансирования из областного бюджета , </t>
  </si>
  <si>
    <t>2.1. Выполнение кадастровых работ по земельным участкам, уточнение границ земельных участков, комплексных кадастровых работ</t>
  </si>
  <si>
    <r>
      <t xml:space="preserve">1.1. Кадастровые работы в отношении объектов недвижимости, оформление документов кадастровго учета муниципального имущества, </t>
    </r>
    <r>
      <rPr>
        <b/>
        <sz val="10"/>
        <color rgb="FFC00000"/>
        <rFont val="Times New Roman"/>
        <family val="1"/>
        <charset val="204"/>
      </rPr>
      <t>комплексные кадастровые работы в отношении объектов капитального строительства</t>
    </r>
    <r>
      <rPr>
        <b/>
        <sz val="1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</si>
</sst>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5" x14ac:knownFonts="1">
    <font>
      <sz val="11"/>
      <color theme="1"/>
      <name val="Calibri"/>
      <family val="2"/>
      <charset val="204"/>
      <scheme val="minor"/>
    </font>
    <font>
      <sz val="8"/>
      <name val="Calibri"/>
      <family val="2"/>
      <charset val="204"/>
    </font>
    <font>
      <sz val="10"/>
      <name val="Times New Roman"/>
      <family val="1"/>
      <charset val="204"/>
    </font>
    <font>
      <b/>
      <sz val="10"/>
      <name val="Times New Roman"/>
      <family val="1"/>
      <charset val="204"/>
    </font>
    <font>
      <sz val="10"/>
      <name val="Arial"/>
      <family val="2"/>
      <charset val="204"/>
    </font>
    <font>
      <sz val="12"/>
      <name val="Times New Roman"/>
      <family val="1"/>
      <charset val="204"/>
    </font>
    <font>
      <b/>
      <sz val="12"/>
      <name val="Times New Roman"/>
      <family val="1"/>
      <charset val="204"/>
    </font>
    <font>
      <sz val="11"/>
      <name val="Times New Roman"/>
      <family val="1"/>
      <charset val="204"/>
    </font>
    <font>
      <sz val="8"/>
      <name val="Times New Roman"/>
      <family val="1"/>
      <charset val="204"/>
    </font>
    <font>
      <sz val="9"/>
      <name val="Times New Roman"/>
      <family val="1"/>
      <charset val="204"/>
    </font>
    <font>
      <b/>
      <sz val="11"/>
      <name val="Times New Roman"/>
      <family val="1"/>
      <charset val="204"/>
    </font>
    <font>
      <sz val="11"/>
      <name val="Calibri"/>
      <family val="2"/>
      <charset val="204"/>
      <scheme val="minor"/>
    </font>
    <font>
      <sz val="10"/>
      <name val="Calibri"/>
      <family val="2"/>
      <charset val="204"/>
      <scheme val="minor"/>
    </font>
    <font>
      <b/>
      <sz val="9"/>
      <name val="Times New Roman"/>
      <family val="1"/>
      <charset val="204"/>
    </font>
    <font>
      <b/>
      <sz val="10"/>
      <color rgb="FFC0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0">
    <xf numFmtId="0" fontId="0" fillId="0" borderId="0" xfId="0"/>
    <xf numFmtId="164" fontId="2" fillId="2" borderId="1" xfId="0" applyNumberFormat="1" applyFont="1" applyFill="1" applyBorder="1" applyAlignment="1">
      <alignment horizontal="center" vertical="center" wrapText="1"/>
    </xf>
    <xf numFmtId="0" fontId="4" fillId="2" borderId="0" xfId="0" applyFont="1" applyFill="1" applyAlignment="1">
      <alignment horizontal="right"/>
    </xf>
    <xf numFmtId="0" fontId="11" fillId="2" borderId="0" xfId="0" applyFont="1" applyFill="1"/>
    <xf numFmtId="0" fontId="7" fillId="2" borderId="0" xfId="0" applyFont="1" applyFill="1"/>
    <xf numFmtId="0" fontId="2" fillId="2" borderId="0" xfId="0" applyFont="1" applyFill="1"/>
    <xf numFmtId="0" fontId="2" fillId="2" borderId="1" xfId="0" applyFont="1" applyFill="1" applyBorder="1" applyAlignment="1">
      <alignment horizontal="left" vertical="center" wrapText="1"/>
    </xf>
    <xf numFmtId="164" fontId="6"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7" fillId="2" borderId="0" xfId="0" applyNumberFormat="1" applyFont="1" applyFill="1"/>
    <xf numFmtId="164" fontId="2" fillId="2" borderId="2"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64" fontId="11" fillId="2" borderId="0" xfId="0" applyNumberFormat="1" applyFont="1" applyFill="1"/>
    <xf numFmtId="0" fontId="11" fillId="2" borderId="0" xfId="0" applyFont="1" applyFill="1" applyBorder="1"/>
    <xf numFmtId="164" fontId="11" fillId="2" borderId="0" xfId="0" applyNumberFormat="1" applyFont="1" applyFill="1" applyBorder="1"/>
    <xf numFmtId="164" fontId="10" fillId="2" borderId="0" xfId="0" applyNumberFormat="1" applyFont="1" applyFill="1"/>
    <xf numFmtId="164" fontId="7" fillId="2" borderId="3" xfId="0" applyNumberFormat="1" applyFont="1" applyFill="1" applyBorder="1"/>
    <xf numFmtId="0" fontId="7" fillId="2" borderId="3" xfId="0" applyFont="1" applyFill="1" applyBorder="1"/>
    <xf numFmtId="0" fontId="7" fillId="2" borderId="0" xfId="0" applyFont="1" applyFill="1" applyBorder="1"/>
    <xf numFmtId="0" fontId="7" fillId="2" borderId="0" xfId="0" applyFont="1" applyFill="1" applyBorder="1" applyAlignment="1">
      <alignment wrapText="1"/>
    </xf>
    <xf numFmtId="164" fontId="7" fillId="2" borderId="0" xfId="0" applyNumberFormat="1" applyFont="1" applyFill="1" applyBorder="1"/>
    <xf numFmtId="164" fontId="10" fillId="2" borderId="0" xfId="0" applyNumberFormat="1" applyFont="1" applyFill="1" applyBorder="1"/>
    <xf numFmtId="0" fontId="6"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2" fillId="2" borderId="0" xfId="0" applyFont="1" applyFill="1" applyBorder="1"/>
    <xf numFmtId="164" fontId="2" fillId="2" borderId="0" xfId="0" applyNumberFormat="1" applyFont="1" applyFill="1" applyBorder="1"/>
    <xf numFmtId="164" fontId="10" fillId="2" borderId="1" xfId="0" applyNumberFormat="1" applyFont="1" applyFill="1" applyBorder="1" applyAlignment="1">
      <alignment horizontal="center" vertical="center" wrapText="1"/>
    </xf>
    <xf numFmtId="0" fontId="10" fillId="2" borderId="0" xfId="0" applyFont="1" applyFill="1" applyBorder="1"/>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0" xfId="0" applyFont="1" applyFill="1" applyAlignment="1">
      <alignment horizontal="right" vertical="center" wrapText="1"/>
    </xf>
    <xf numFmtId="0" fontId="3"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2" borderId="0" xfId="0" applyFont="1" applyFill="1" applyAlignment="1">
      <alignment horizontal="center"/>
    </xf>
    <xf numFmtId="0" fontId="5" fillId="2" borderId="0" xfId="0" applyFont="1" applyFill="1" applyAlignment="1">
      <alignment horizontal="center"/>
    </xf>
    <xf numFmtId="0" fontId="5" fillId="2" borderId="0" xfId="0" applyFont="1" applyFill="1" applyAlignment="1"/>
    <xf numFmtId="0" fontId="3"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horizontal="right" vertical="top" wrapText="1"/>
    </xf>
    <xf numFmtId="165" fontId="11" fillId="2" borderId="0" xfId="0" applyNumberFormat="1" applyFont="1" applyFill="1" applyBorder="1"/>
    <xf numFmtId="165" fontId="11" fillId="2" borderId="0" xfId="0" applyNumberFormat="1" applyFont="1" applyFill="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tabSelected="1" topLeftCell="A31" zoomScale="70" zoomScaleNormal="70" workbookViewId="0">
      <selection activeCell="O37" sqref="O37:O42"/>
    </sheetView>
  </sheetViews>
  <sheetFormatPr defaultColWidth="8.85546875" defaultRowHeight="15" x14ac:dyDescent="0.25"/>
  <cols>
    <col min="1" max="1" width="21.42578125" style="3" customWidth="1"/>
    <col min="2" max="2" width="25" style="3" customWidth="1"/>
    <col min="3" max="3" width="22" style="3" customWidth="1"/>
    <col min="4" max="4" width="12.28515625" style="3" customWidth="1"/>
    <col min="5" max="5" width="7.85546875" style="3" customWidth="1"/>
    <col min="6" max="6" width="7.7109375" style="3" customWidth="1"/>
    <col min="7" max="7" width="8.28515625" style="3" customWidth="1"/>
    <col min="8" max="8" width="8.5703125" style="3" customWidth="1"/>
    <col min="9" max="11" width="10.140625" style="3" customWidth="1"/>
    <col min="12" max="12" width="9.5703125" style="3" customWidth="1"/>
    <col min="13" max="14" width="8.5703125" style="3" customWidth="1"/>
    <col min="15" max="15" width="50.28515625" style="3" customWidth="1"/>
    <col min="16" max="16" width="0" style="3" hidden="1" customWidth="1"/>
    <col min="17" max="17" width="8.85546875" style="3"/>
    <col min="18" max="18" width="0" style="3" hidden="1" customWidth="1"/>
    <col min="19" max="19" width="17.42578125" style="3" customWidth="1"/>
    <col min="20" max="20" width="15.85546875" style="3" customWidth="1"/>
    <col min="21" max="21" width="13.42578125" style="3" customWidth="1"/>
    <col min="22" max="16384" width="8.85546875" style="3"/>
  </cols>
  <sheetData>
    <row r="1" spans="1:20" ht="38.450000000000003" customHeight="1" x14ac:dyDescent="0.25">
      <c r="H1" s="67"/>
      <c r="I1" s="67"/>
      <c r="J1" s="67"/>
      <c r="K1" s="67"/>
      <c r="L1" s="67"/>
      <c r="M1" s="67"/>
      <c r="N1" s="67"/>
      <c r="O1" s="67"/>
    </row>
    <row r="2" spans="1:20" ht="108.75" customHeight="1" x14ac:dyDescent="0.25">
      <c r="A2" s="2"/>
      <c r="C2" s="45" t="s">
        <v>40</v>
      </c>
      <c r="D2" s="45"/>
      <c r="E2" s="45"/>
      <c r="F2" s="45"/>
      <c r="G2" s="45"/>
      <c r="H2" s="45"/>
      <c r="I2" s="45"/>
      <c r="J2" s="45"/>
      <c r="K2" s="45"/>
      <c r="L2" s="45"/>
      <c r="M2" s="45"/>
      <c r="N2" s="45"/>
      <c r="O2" s="45"/>
    </row>
    <row r="3" spans="1:20" s="4" customFormat="1" ht="22.5" customHeight="1" x14ac:dyDescent="0.25">
      <c r="A3" s="61" t="s">
        <v>0</v>
      </c>
      <c r="B3" s="61"/>
      <c r="C3" s="61"/>
      <c r="D3" s="61"/>
      <c r="E3" s="61"/>
      <c r="F3" s="61"/>
      <c r="G3" s="61"/>
      <c r="H3" s="61"/>
      <c r="I3" s="61"/>
      <c r="J3" s="61"/>
      <c r="K3" s="61"/>
      <c r="L3" s="61"/>
      <c r="M3" s="61"/>
      <c r="N3" s="61"/>
      <c r="O3" s="61"/>
    </row>
    <row r="4" spans="1:20" s="5" customFormat="1" ht="13.5" customHeight="1" x14ac:dyDescent="0.25">
      <c r="A4" s="62" t="s">
        <v>3</v>
      </c>
      <c r="B4" s="63"/>
      <c r="C4" s="63"/>
      <c r="D4" s="63"/>
      <c r="E4" s="63"/>
      <c r="F4" s="63"/>
      <c r="G4" s="63"/>
      <c r="H4" s="63"/>
      <c r="I4" s="63"/>
      <c r="J4" s="63"/>
      <c r="K4" s="63"/>
      <c r="L4" s="63"/>
      <c r="M4" s="63"/>
      <c r="N4" s="63"/>
      <c r="O4" s="63"/>
    </row>
    <row r="5" spans="1:20" s="5" customFormat="1" ht="27" customHeight="1" x14ac:dyDescent="0.2">
      <c r="A5" s="65" t="s">
        <v>41</v>
      </c>
      <c r="B5" s="66"/>
      <c r="C5" s="66"/>
      <c r="D5" s="66"/>
      <c r="E5" s="66"/>
      <c r="F5" s="66"/>
      <c r="G5" s="66"/>
      <c r="H5" s="66"/>
      <c r="I5" s="66"/>
      <c r="J5" s="66"/>
      <c r="K5" s="66"/>
      <c r="L5" s="66"/>
      <c r="M5" s="66"/>
      <c r="N5" s="66"/>
      <c r="O5" s="66"/>
    </row>
    <row r="6" spans="1:20" s="4" customFormat="1" ht="15" customHeight="1" x14ac:dyDescent="0.25">
      <c r="A6" s="52" t="s">
        <v>30</v>
      </c>
      <c r="B6" s="52" t="s">
        <v>11</v>
      </c>
      <c r="C6" s="52" t="s">
        <v>2</v>
      </c>
      <c r="D6" s="55" t="s">
        <v>27</v>
      </c>
      <c r="E6" s="56"/>
      <c r="F6" s="56"/>
      <c r="G6" s="56"/>
      <c r="H6" s="56"/>
      <c r="I6" s="56"/>
      <c r="J6" s="56"/>
      <c r="K6" s="56"/>
      <c r="L6" s="56"/>
      <c r="M6" s="56"/>
      <c r="N6" s="57"/>
      <c r="O6" s="52" t="s">
        <v>12</v>
      </c>
    </row>
    <row r="7" spans="1:20" s="4" customFormat="1" x14ac:dyDescent="0.25">
      <c r="A7" s="52"/>
      <c r="B7" s="52"/>
      <c r="C7" s="52"/>
      <c r="D7" s="58"/>
      <c r="E7" s="59"/>
      <c r="F7" s="59"/>
      <c r="G7" s="59"/>
      <c r="H7" s="59"/>
      <c r="I7" s="59"/>
      <c r="J7" s="59"/>
      <c r="K7" s="59"/>
      <c r="L7" s="59"/>
      <c r="M7" s="59"/>
      <c r="N7" s="60"/>
      <c r="O7" s="52"/>
    </row>
    <row r="8" spans="1:20" s="4" customFormat="1" x14ac:dyDescent="0.25">
      <c r="A8" s="52"/>
      <c r="B8" s="52"/>
      <c r="C8" s="52"/>
      <c r="D8" s="64" t="s">
        <v>1</v>
      </c>
      <c r="E8" s="50">
        <v>2015</v>
      </c>
      <c r="F8" s="50">
        <v>2016</v>
      </c>
      <c r="G8" s="50">
        <v>2017</v>
      </c>
      <c r="H8" s="53">
        <v>2018</v>
      </c>
      <c r="I8" s="53">
        <v>2019</v>
      </c>
      <c r="J8" s="53">
        <v>2020</v>
      </c>
      <c r="K8" s="53">
        <v>2021</v>
      </c>
      <c r="L8" s="53">
        <v>2022</v>
      </c>
      <c r="M8" s="53">
        <v>2023</v>
      </c>
      <c r="N8" s="53">
        <v>2024</v>
      </c>
      <c r="O8" s="52"/>
    </row>
    <row r="9" spans="1:20" s="4" customFormat="1" ht="7.15" customHeight="1" x14ac:dyDescent="0.25">
      <c r="A9" s="52"/>
      <c r="B9" s="52"/>
      <c r="C9" s="52"/>
      <c r="D9" s="64"/>
      <c r="E9" s="50"/>
      <c r="F9" s="50"/>
      <c r="G9" s="50"/>
      <c r="H9" s="54"/>
      <c r="I9" s="54"/>
      <c r="J9" s="54"/>
      <c r="K9" s="54"/>
      <c r="L9" s="54"/>
      <c r="M9" s="54"/>
      <c r="N9" s="54"/>
      <c r="O9" s="52"/>
    </row>
    <row r="10" spans="1:20" s="4" customFormat="1" ht="15" customHeight="1" x14ac:dyDescent="0.25">
      <c r="A10" s="25">
        <v>1</v>
      </c>
      <c r="B10" s="25">
        <v>2</v>
      </c>
      <c r="C10" s="25">
        <v>3</v>
      </c>
      <c r="D10" s="25">
        <v>4</v>
      </c>
      <c r="E10" s="25">
        <v>5</v>
      </c>
      <c r="F10" s="25">
        <v>6</v>
      </c>
      <c r="G10" s="25">
        <v>7</v>
      </c>
      <c r="H10" s="25">
        <v>8</v>
      </c>
      <c r="I10" s="25">
        <v>9</v>
      </c>
      <c r="J10" s="25">
        <v>10</v>
      </c>
      <c r="K10" s="32">
        <v>11</v>
      </c>
      <c r="L10" s="25">
        <v>12</v>
      </c>
      <c r="M10" s="25">
        <v>13</v>
      </c>
      <c r="N10" s="25">
        <v>14</v>
      </c>
      <c r="O10" s="25">
        <v>15</v>
      </c>
    </row>
    <row r="11" spans="1:20" s="4" customFormat="1" ht="46.5" customHeight="1" x14ac:dyDescent="0.25">
      <c r="A11" s="51" t="s">
        <v>36</v>
      </c>
      <c r="B11" s="47"/>
      <c r="C11" s="47"/>
      <c r="D11" s="47"/>
      <c r="E11" s="47"/>
      <c r="F11" s="47"/>
      <c r="G11" s="47"/>
      <c r="H11" s="47"/>
      <c r="I11" s="47"/>
      <c r="J11" s="47"/>
      <c r="K11" s="47"/>
      <c r="L11" s="47"/>
      <c r="M11" s="47"/>
      <c r="N11" s="47"/>
      <c r="O11" s="48"/>
    </row>
    <row r="12" spans="1:20" s="4" customFormat="1" ht="25.5" customHeight="1" x14ac:dyDescent="0.25">
      <c r="A12" s="46" t="s">
        <v>10</v>
      </c>
      <c r="B12" s="47"/>
      <c r="C12" s="47"/>
      <c r="D12" s="47"/>
      <c r="E12" s="47"/>
      <c r="F12" s="47"/>
      <c r="G12" s="47"/>
      <c r="H12" s="47"/>
      <c r="I12" s="47"/>
      <c r="J12" s="47"/>
      <c r="K12" s="47"/>
      <c r="L12" s="47"/>
      <c r="M12" s="47"/>
      <c r="N12" s="47"/>
      <c r="O12" s="48"/>
    </row>
    <row r="13" spans="1:20" s="4" customFormat="1" ht="18.75" customHeight="1" x14ac:dyDescent="0.25">
      <c r="A13" s="42" t="s">
        <v>51</v>
      </c>
      <c r="B13" s="33" t="s">
        <v>35</v>
      </c>
      <c r="C13" s="6" t="s">
        <v>4</v>
      </c>
      <c r="D13" s="7">
        <f>E13+F13+G13+H13+I13+J13+K13+L13+M13+N13</f>
        <v>7372.1</v>
      </c>
      <c r="E13" s="1">
        <f>E17</f>
        <v>245.4</v>
      </c>
      <c r="F13" s="1">
        <f>F17</f>
        <v>870</v>
      </c>
      <c r="G13" s="1">
        <v>770</v>
      </c>
      <c r="H13" s="1">
        <v>625</v>
      </c>
      <c r="I13" s="1">
        <v>701.7</v>
      </c>
      <c r="J13" s="1">
        <v>860</v>
      </c>
      <c r="K13" s="8">
        <f>K15+K16+K17</f>
        <v>600</v>
      </c>
      <c r="L13" s="8">
        <f>900</f>
        <v>900</v>
      </c>
      <c r="M13" s="1">
        <v>900</v>
      </c>
      <c r="N13" s="1">
        <v>900</v>
      </c>
      <c r="O13" s="33" t="s">
        <v>47</v>
      </c>
      <c r="P13" s="17"/>
      <c r="Q13" s="19"/>
      <c r="R13" s="19"/>
      <c r="S13" s="21"/>
      <c r="T13" s="21"/>
    </row>
    <row r="14" spans="1:20" s="4" customFormat="1" ht="18.75" customHeight="1" x14ac:dyDescent="0.25">
      <c r="A14" s="43"/>
      <c r="B14" s="34"/>
      <c r="C14" s="6" t="s">
        <v>5</v>
      </c>
      <c r="D14" s="10"/>
      <c r="E14" s="1"/>
      <c r="F14" s="1"/>
      <c r="G14" s="1"/>
      <c r="H14" s="1"/>
      <c r="I14" s="1"/>
      <c r="J14" s="1"/>
      <c r="K14" s="1"/>
      <c r="L14" s="1"/>
      <c r="M14" s="1"/>
      <c r="N14" s="1"/>
      <c r="O14" s="34"/>
      <c r="Q14" s="19"/>
      <c r="R14" s="19"/>
      <c r="S14" s="19"/>
      <c r="T14" s="19"/>
    </row>
    <row r="15" spans="1:20" s="4" customFormat="1" ht="18.75" customHeight="1" x14ac:dyDescent="0.25">
      <c r="A15" s="43"/>
      <c r="B15" s="34"/>
      <c r="C15" s="6" t="s">
        <v>6</v>
      </c>
      <c r="D15" s="10"/>
      <c r="E15" s="1"/>
      <c r="F15" s="1"/>
      <c r="G15" s="1"/>
      <c r="H15" s="1"/>
      <c r="I15" s="1"/>
      <c r="J15" s="1"/>
      <c r="K15" s="1"/>
      <c r="L15" s="1"/>
      <c r="M15" s="1"/>
      <c r="N15" s="1"/>
      <c r="O15" s="34"/>
      <c r="Q15" s="19"/>
      <c r="R15" s="20"/>
      <c r="S15" s="19"/>
      <c r="T15" s="19"/>
    </row>
    <row r="16" spans="1:20" s="4" customFormat="1" ht="18.75" customHeight="1" x14ac:dyDescent="0.25">
      <c r="A16" s="43"/>
      <c r="B16" s="34"/>
      <c r="C16" s="6" t="s">
        <v>7</v>
      </c>
      <c r="D16" s="10"/>
      <c r="E16" s="1"/>
      <c r="F16" s="1"/>
      <c r="G16" s="1"/>
      <c r="H16" s="1"/>
      <c r="I16" s="1"/>
      <c r="J16" s="1"/>
      <c r="K16" s="1"/>
      <c r="L16" s="1"/>
      <c r="M16" s="1"/>
      <c r="N16" s="1"/>
      <c r="O16" s="34"/>
      <c r="Q16" s="19"/>
      <c r="R16" s="19"/>
      <c r="S16" s="19"/>
      <c r="T16" s="19"/>
    </row>
    <row r="17" spans="1:20" s="4" customFormat="1" ht="18.75" customHeight="1" x14ac:dyDescent="0.25">
      <c r="A17" s="43"/>
      <c r="B17" s="34"/>
      <c r="C17" s="6" t="s">
        <v>8</v>
      </c>
      <c r="D17" s="7">
        <f>E17+F17+G17+H17+I17+J17+K17+L17+M17+N17</f>
        <v>7372.1</v>
      </c>
      <c r="E17" s="1">
        <v>245.4</v>
      </c>
      <c r="F17" s="1">
        <v>870</v>
      </c>
      <c r="G17" s="1">
        <v>770</v>
      </c>
      <c r="H17" s="1">
        <v>625</v>
      </c>
      <c r="I17" s="1">
        <v>701.7</v>
      </c>
      <c r="J17" s="1">
        <v>860</v>
      </c>
      <c r="K17" s="8">
        <f>900-300</f>
        <v>600</v>
      </c>
      <c r="L17" s="1">
        <f>900</f>
        <v>900</v>
      </c>
      <c r="M17" s="1">
        <v>900</v>
      </c>
      <c r="N17" s="1">
        <v>900</v>
      </c>
      <c r="O17" s="34"/>
      <c r="Q17" s="19"/>
      <c r="R17" s="19"/>
      <c r="S17" s="19"/>
      <c r="T17" s="19"/>
    </row>
    <row r="18" spans="1:20" s="4" customFormat="1" ht="87" customHeight="1" x14ac:dyDescent="0.25">
      <c r="A18" s="44"/>
      <c r="B18" s="35"/>
      <c r="C18" s="6" t="s">
        <v>9</v>
      </c>
      <c r="D18" s="10"/>
      <c r="E18" s="1"/>
      <c r="F18" s="1"/>
      <c r="G18" s="1"/>
      <c r="H18" s="1"/>
      <c r="I18" s="1"/>
      <c r="J18" s="1"/>
      <c r="K18" s="1"/>
      <c r="L18" s="1"/>
      <c r="M18" s="1"/>
      <c r="N18" s="1"/>
      <c r="O18" s="35"/>
      <c r="Q18" s="19"/>
      <c r="R18" s="19"/>
      <c r="S18" s="19"/>
      <c r="T18" s="19"/>
    </row>
    <row r="19" spans="1:20" s="4" customFormat="1" ht="20.25" customHeight="1" x14ac:dyDescent="0.25">
      <c r="A19" s="42" t="s">
        <v>13</v>
      </c>
      <c r="B19" s="33" t="s">
        <v>35</v>
      </c>
      <c r="C19" s="6" t="s">
        <v>4</v>
      </c>
      <c r="D19" s="7">
        <f>E19+F19+G19+H19+I19+J19+K19+L19+M19+N19</f>
        <v>0</v>
      </c>
      <c r="E19" s="1">
        <v>0</v>
      </c>
      <c r="F19" s="1">
        <v>0</v>
      </c>
      <c r="G19" s="1">
        <v>0</v>
      </c>
      <c r="H19" s="1">
        <v>0</v>
      </c>
      <c r="I19" s="1">
        <v>0</v>
      </c>
      <c r="J19" s="1">
        <v>0</v>
      </c>
      <c r="K19" s="1">
        <v>0</v>
      </c>
      <c r="L19" s="1">
        <v>0</v>
      </c>
      <c r="M19" s="1">
        <v>0</v>
      </c>
      <c r="N19" s="1">
        <v>0</v>
      </c>
      <c r="O19" s="33" t="s">
        <v>48</v>
      </c>
      <c r="Q19" s="19"/>
      <c r="R19" s="19"/>
      <c r="S19" s="19"/>
      <c r="T19" s="19"/>
    </row>
    <row r="20" spans="1:20" s="4" customFormat="1" ht="24" customHeight="1" x14ac:dyDescent="0.25">
      <c r="A20" s="43"/>
      <c r="B20" s="34"/>
      <c r="C20" s="6" t="s">
        <v>5</v>
      </c>
      <c r="D20" s="1"/>
      <c r="E20" s="1"/>
      <c r="F20" s="1"/>
      <c r="G20" s="1"/>
      <c r="H20" s="1"/>
      <c r="I20" s="1"/>
      <c r="J20" s="1"/>
      <c r="K20" s="1"/>
      <c r="L20" s="1"/>
      <c r="M20" s="1"/>
      <c r="N20" s="1"/>
      <c r="O20" s="34"/>
      <c r="Q20" s="19"/>
      <c r="R20" s="19"/>
      <c r="S20" s="19"/>
      <c r="T20" s="19"/>
    </row>
    <row r="21" spans="1:20" s="4" customFormat="1" ht="18.75" customHeight="1" x14ac:dyDescent="0.25">
      <c r="A21" s="43"/>
      <c r="B21" s="34"/>
      <c r="C21" s="6" t="s">
        <v>6</v>
      </c>
      <c r="D21" s="1"/>
      <c r="E21" s="1"/>
      <c r="F21" s="1"/>
      <c r="G21" s="1"/>
      <c r="H21" s="1"/>
      <c r="I21" s="1"/>
      <c r="J21" s="1"/>
      <c r="K21" s="1"/>
      <c r="L21" s="1"/>
      <c r="M21" s="1"/>
      <c r="N21" s="1"/>
      <c r="O21" s="34"/>
      <c r="Q21" s="19"/>
      <c r="R21" s="19"/>
      <c r="S21" s="19"/>
      <c r="T21" s="19"/>
    </row>
    <row r="22" spans="1:20" s="4" customFormat="1" ht="18.75" customHeight="1" x14ac:dyDescent="0.25">
      <c r="A22" s="43"/>
      <c r="B22" s="34"/>
      <c r="C22" s="6" t="s">
        <v>7</v>
      </c>
      <c r="D22" s="1"/>
      <c r="E22" s="1"/>
      <c r="F22" s="1"/>
      <c r="G22" s="1"/>
      <c r="H22" s="1"/>
      <c r="I22" s="1"/>
      <c r="J22" s="1"/>
      <c r="K22" s="1"/>
      <c r="L22" s="1"/>
      <c r="M22" s="1"/>
      <c r="N22" s="1"/>
      <c r="O22" s="34"/>
      <c r="Q22" s="19"/>
      <c r="R22" s="19"/>
      <c r="S22" s="19"/>
      <c r="T22" s="19"/>
    </row>
    <row r="23" spans="1:20" s="4" customFormat="1" ht="27" customHeight="1" x14ac:dyDescent="0.25">
      <c r="A23" s="43"/>
      <c r="B23" s="34"/>
      <c r="C23" s="6" t="s">
        <v>8</v>
      </c>
      <c r="D23" s="7">
        <f>E23+F23+G23+H23+I23+J23+K23+L23+M23+N23</f>
        <v>0</v>
      </c>
      <c r="E23" s="1">
        <v>0</v>
      </c>
      <c r="F23" s="1">
        <v>0</v>
      </c>
      <c r="G23" s="1">
        <v>0</v>
      </c>
      <c r="H23" s="1">
        <v>0</v>
      </c>
      <c r="I23" s="1">
        <v>0</v>
      </c>
      <c r="J23" s="1">
        <v>0</v>
      </c>
      <c r="K23" s="1">
        <v>0</v>
      </c>
      <c r="L23" s="1">
        <v>0</v>
      </c>
      <c r="M23" s="1">
        <v>0</v>
      </c>
      <c r="N23" s="1">
        <v>0</v>
      </c>
      <c r="O23" s="34"/>
      <c r="Q23" s="19"/>
      <c r="R23" s="19"/>
      <c r="S23" s="19"/>
      <c r="T23" s="19"/>
    </row>
    <row r="24" spans="1:20" s="4" customFormat="1" ht="69" customHeight="1" x14ac:dyDescent="0.25">
      <c r="A24" s="44"/>
      <c r="B24" s="35"/>
      <c r="C24" s="6" t="s">
        <v>9</v>
      </c>
      <c r="D24" s="1"/>
      <c r="E24" s="1"/>
      <c r="F24" s="1"/>
      <c r="G24" s="1"/>
      <c r="H24" s="1"/>
      <c r="I24" s="1"/>
      <c r="J24" s="1"/>
      <c r="K24" s="1"/>
      <c r="L24" s="1"/>
      <c r="M24" s="1"/>
      <c r="N24" s="1"/>
      <c r="O24" s="35"/>
      <c r="Q24" s="19"/>
      <c r="R24" s="19"/>
      <c r="S24" s="19"/>
      <c r="T24" s="19"/>
    </row>
    <row r="25" spans="1:20" s="4" customFormat="1" ht="19.5" customHeight="1" x14ac:dyDescent="0.25">
      <c r="A25" s="42" t="s">
        <v>14</v>
      </c>
      <c r="B25" s="33" t="s">
        <v>35</v>
      </c>
      <c r="C25" s="6" t="s">
        <v>4</v>
      </c>
      <c r="D25" s="7">
        <f>E25+F25+G25+H25+I25+J25+K25+L25+M25+N25</f>
        <v>0</v>
      </c>
      <c r="E25" s="1">
        <v>0</v>
      </c>
      <c r="F25" s="1">
        <v>0</v>
      </c>
      <c r="G25" s="1">
        <v>0</v>
      </c>
      <c r="H25" s="1">
        <v>0</v>
      </c>
      <c r="I25" s="1">
        <v>0</v>
      </c>
      <c r="J25" s="1">
        <v>0</v>
      </c>
      <c r="K25" s="1">
        <v>0</v>
      </c>
      <c r="L25" s="1">
        <v>0</v>
      </c>
      <c r="M25" s="1">
        <v>0</v>
      </c>
      <c r="N25" s="1">
        <v>0</v>
      </c>
      <c r="O25" s="33" t="s">
        <v>15</v>
      </c>
      <c r="Q25" s="19"/>
      <c r="R25" s="19"/>
      <c r="S25" s="19"/>
      <c r="T25" s="19"/>
    </row>
    <row r="26" spans="1:20" s="4" customFormat="1" ht="19.5" customHeight="1" x14ac:dyDescent="0.25">
      <c r="A26" s="43"/>
      <c r="B26" s="34"/>
      <c r="C26" s="6" t="s">
        <v>5</v>
      </c>
      <c r="D26" s="1"/>
      <c r="E26" s="1"/>
      <c r="F26" s="1"/>
      <c r="G26" s="1"/>
      <c r="H26" s="1"/>
      <c r="I26" s="1"/>
      <c r="J26" s="1"/>
      <c r="K26" s="1"/>
      <c r="L26" s="1"/>
      <c r="M26" s="1"/>
      <c r="N26" s="1"/>
      <c r="O26" s="34"/>
      <c r="Q26" s="19"/>
      <c r="R26" s="19"/>
      <c r="S26" s="19"/>
      <c r="T26" s="19"/>
    </row>
    <row r="27" spans="1:20" s="4" customFormat="1" ht="19.5" customHeight="1" x14ac:dyDescent="0.25">
      <c r="A27" s="43"/>
      <c r="B27" s="34"/>
      <c r="C27" s="6" t="s">
        <v>6</v>
      </c>
      <c r="D27" s="1"/>
      <c r="E27" s="1"/>
      <c r="F27" s="1"/>
      <c r="G27" s="1"/>
      <c r="H27" s="1"/>
      <c r="I27" s="1"/>
      <c r="J27" s="1"/>
      <c r="K27" s="1"/>
      <c r="L27" s="1"/>
      <c r="M27" s="1"/>
      <c r="N27" s="1"/>
      <c r="O27" s="34"/>
      <c r="Q27" s="19"/>
      <c r="R27" s="19"/>
      <c r="S27" s="19"/>
      <c r="T27" s="19"/>
    </row>
    <row r="28" spans="1:20" s="4" customFormat="1" ht="19.5" customHeight="1" x14ac:dyDescent="0.25">
      <c r="A28" s="43"/>
      <c r="B28" s="34"/>
      <c r="C28" s="6" t="s">
        <v>7</v>
      </c>
      <c r="D28" s="1"/>
      <c r="E28" s="1"/>
      <c r="F28" s="1"/>
      <c r="G28" s="1"/>
      <c r="H28" s="1"/>
      <c r="I28" s="1"/>
      <c r="J28" s="1"/>
      <c r="K28" s="1"/>
      <c r="L28" s="1"/>
      <c r="M28" s="1"/>
      <c r="N28" s="1"/>
      <c r="O28" s="34"/>
      <c r="Q28" s="19"/>
      <c r="R28" s="19"/>
      <c r="S28" s="19"/>
      <c r="T28" s="19"/>
    </row>
    <row r="29" spans="1:20" s="4" customFormat="1" ht="19.5" customHeight="1" x14ac:dyDescent="0.25">
      <c r="A29" s="43"/>
      <c r="B29" s="34"/>
      <c r="C29" s="6" t="s">
        <v>8</v>
      </c>
      <c r="D29" s="7">
        <f>E29+F29+G29+H29+I29+J29+K29+L29+M29+N29</f>
        <v>0</v>
      </c>
      <c r="E29" s="1">
        <v>0</v>
      </c>
      <c r="F29" s="1">
        <v>0</v>
      </c>
      <c r="G29" s="1">
        <v>0</v>
      </c>
      <c r="H29" s="1">
        <v>0</v>
      </c>
      <c r="I29" s="1">
        <v>0</v>
      </c>
      <c r="J29" s="1">
        <v>0</v>
      </c>
      <c r="K29" s="1">
        <v>0</v>
      </c>
      <c r="L29" s="1">
        <v>0</v>
      </c>
      <c r="M29" s="1">
        <v>0</v>
      </c>
      <c r="N29" s="1">
        <v>0</v>
      </c>
      <c r="O29" s="34"/>
      <c r="Q29" s="19"/>
      <c r="R29" s="19"/>
      <c r="S29" s="19"/>
      <c r="T29" s="19"/>
    </row>
    <row r="30" spans="1:20" s="4" customFormat="1" ht="32.25" customHeight="1" x14ac:dyDescent="0.25">
      <c r="A30" s="44"/>
      <c r="B30" s="35"/>
      <c r="C30" s="6" t="s">
        <v>9</v>
      </c>
      <c r="D30" s="1"/>
      <c r="E30" s="1"/>
      <c r="F30" s="1"/>
      <c r="G30" s="1"/>
      <c r="H30" s="1"/>
      <c r="I30" s="1"/>
      <c r="J30" s="1"/>
      <c r="K30" s="1"/>
      <c r="L30" s="1"/>
      <c r="M30" s="1"/>
      <c r="N30" s="1"/>
      <c r="O30" s="35"/>
      <c r="Q30" s="19"/>
      <c r="R30" s="19"/>
      <c r="S30" s="19"/>
      <c r="T30" s="19"/>
    </row>
    <row r="31" spans="1:20" s="4" customFormat="1" ht="19.5" customHeight="1" x14ac:dyDescent="0.25">
      <c r="A31" s="42" t="s">
        <v>16</v>
      </c>
      <c r="B31" s="33" t="s">
        <v>35</v>
      </c>
      <c r="C31" s="6" t="s">
        <v>4</v>
      </c>
      <c r="D31" s="7">
        <f>E31+F31+G31+H31+I31+J31+K31+L31+M31+N31</f>
        <v>619.6</v>
      </c>
      <c r="E31" s="1">
        <v>24.6</v>
      </c>
      <c r="F31" s="1">
        <v>25</v>
      </c>
      <c r="G31" s="1">
        <v>60</v>
      </c>
      <c r="H31" s="1">
        <v>23</v>
      </c>
      <c r="I31" s="1">
        <v>27</v>
      </c>
      <c r="J31" s="1">
        <v>100</v>
      </c>
      <c r="K31" s="8">
        <v>60</v>
      </c>
      <c r="L31" s="1">
        <v>100</v>
      </c>
      <c r="M31" s="1">
        <v>100</v>
      </c>
      <c r="N31" s="1">
        <v>100</v>
      </c>
      <c r="O31" s="33" t="s">
        <v>43</v>
      </c>
      <c r="P31" s="18"/>
      <c r="Q31" s="19"/>
      <c r="R31" s="19"/>
      <c r="S31" s="21"/>
      <c r="T31" s="21"/>
    </row>
    <row r="32" spans="1:20" s="4" customFormat="1" ht="19.5" customHeight="1" x14ac:dyDescent="0.25">
      <c r="A32" s="43"/>
      <c r="B32" s="34"/>
      <c r="C32" s="6" t="s">
        <v>5</v>
      </c>
      <c r="D32" s="1"/>
      <c r="E32" s="1"/>
      <c r="F32" s="1"/>
      <c r="G32" s="1"/>
      <c r="H32" s="1"/>
      <c r="I32" s="1"/>
      <c r="J32" s="1"/>
      <c r="K32" s="1"/>
      <c r="L32" s="1"/>
      <c r="M32" s="1"/>
      <c r="N32" s="1"/>
      <c r="O32" s="34"/>
      <c r="Q32" s="19"/>
      <c r="R32" s="19"/>
      <c r="S32" s="19"/>
      <c r="T32" s="19"/>
    </row>
    <row r="33" spans="1:21" s="4" customFormat="1" ht="19.5" customHeight="1" x14ac:dyDescent="0.25">
      <c r="A33" s="43"/>
      <c r="B33" s="34"/>
      <c r="C33" s="6" t="s">
        <v>6</v>
      </c>
      <c r="D33" s="1"/>
      <c r="E33" s="1"/>
      <c r="F33" s="1"/>
      <c r="G33" s="1"/>
      <c r="H33" s="1"/>
      <c r="I33" s="1"/>
      <c r="J33" s="1"/>
      <c r="K33" s="1"/>
      <c r="L33" s="1"/>
      <c r="M33" s="1"/>
      <c r="N33" s="1"/>
      <c r="O33" s="34"/>
      <c r="Q33" s="19"/>
      <c r="R33" s="19"/>
      <c r="S33" s="19"/>
      <c r="T33" s="19"/>
    </row>
    <row r="34" spans="1:21" s="4" customFormat="1" ht="19.5" customHeight="1" x14ac:dyDescent="0.25">
      <c r="A34" s="43"/>
      <c r="B34" s="34"/>
      <c r="C34" s="6" t="s">
        <v>7</v>
      </c>
      <c r="D34" s="1"/>
      <c r="E34" s="1"/>
      <c r="F34" s="1"/>
      <c r="G34" s="1"/>
      <c r="H34" s="1"/>
      <c r="I34" s="1"/>
      <c r="J34" s="1"/>
      <c r="K34" s="1"/>
      <c r="L34" s="1"/>
      <c r="M34" s="1"/>
      <c r="N34" s="1"/>
      <c r="O34" s="34"/>
      <c r="Q34" s="19"/>
      <c r="R34" s="19"/>
      <c r="S34" s="19"/>
      <c r="T34" s="19"/>
      <c r="U34" s="19"/>
    </row>
    <row r="35" spans="1:21" s="4" customFormat="1" ht="19.5" customHeight="1" x14ac:dyDescent="0.25">
      <c r="A35" s="43"/>
      <c r="B35" s="34"/>
      <c r="C35" s="6" t="s">
        <v>8</v>
      </c>
      <c r="D35" s="7">
        <f>E35+F35+G35+H35+I35+J35+K35+L35+M35+N35</f>
        <v>619.6</v>
      </c>
      <c r="E35" s="1">
        <v>24.6</v>
      </c>
      <c r="F35" s="1">
        <v>25</v>
      </c>
      <c r="G35" s="1">
        <v>60</v>
      </c>
      <c r="H35" s="1">
        <v>23</v>
      </c>
      <c r="I35" s="1">
        <v>27</v>
      </c>
      <c r="J35" s="1">
        <v>100</v>
      </c>
      <c r="K35" s="8">
        <v>60</v>
      </c>
      <c r="L35" s="1">
        <v>100</v>
      </c>
      <c r="M35" s="1">
        <v>100</v>
      </c>
      <c r="N35" s="1">
        <v>100</v>
      </c>
      <c r="O35" s="34"/>
      <c r="Q35" s="19"/>
      <c r="R35" s="19"/>
      <c r="S35" s="19"/>
      <c r="T35" s="19"/>
      <c r="U35" s="19"/>
    </row>
    <row r="36" spans="1:21" s="4" customFormat="1" ht="23.25" customHeight="1" x14ac:dyDescent="0.25">
      <c r="A36" s="44"/>
      <c r="B36" s="35"/>
      <c r="C36" s="6" t="s">
        <v>9</v>
      </c>
      <c r="D36" s="1"/>
      <c r="E36" s="1"/>
      <c r="F36" s="1"/>
      <c r="G36" s="1"/>
      <c r="H36" s="1"/>
      <c r="I36" s="1"/>
      <c r="J36" s="1"/>
      <c r="K36" s="1"/>
      <c r="L36" s="1"/>
      <c r="M36" s="1"/>
      <c r="N36" s="1"/>
      <c r="O36" s="35"/>
      <c r="Q36" s="19"/>
      <c r="R36" s="19"/>
      <c r="S36" s="19"/>
      <c r="T36" s="19"/>
      <c r="U36" s="19"/>
    </row>
    <row r="37" spans="1:21" s="5" customFormat="1" ht="18.75" customHeight="1" x14ac:dyDescent="0.2">
      <c r="A37" s="42" t="s">
        <v>23</v>
      </c>
      <c r="B37" s="33" t="s">
        <v>35</v>
      </c>
      <c r="C37" s="6" t="s">
        <v>4</v>
      </c>
      <c r="D37" s="7">
        <f>E37+F37+G37+H37+I37+J37+K37+L37+M37+N37</f>
        <v>29551.100000000002</v>
      </c>
      <c r="E37" s="1">
        <f t="shared" ref="E37:L37" si="0">E41+E40</f>
        <v>30</v>
      </c>
      <c r="F37" s="1">
        <f t="shared" si="0"/>
        <v>240</v>
      </c>
      <c r="G37" s="1">
        <f t="shared" si="0"/>
        <v>200</v>
      </c>
      <c r="H37" s="1">
        <f t="shared" si="0"/>
        <v>360</v>
      </c>
      <c r="I37" s="1">
        <f t="shared" si="0"/>
        <v>12368.7</v>
      </c>
      <c r="J37" s="8">
        <f>J41+J40</f>
        <v>3526.4</v>
      </c>
      <c r="K37" s="8">
        <f>K41</f>
        <v>1394.7</v>
      </c>
      <c r="L37" s="8">
        <f t="shared" si="0"/>
        <v>3700.6000000000004</v>
      </c>
      <c r="M37" s="8">
        <f>M41</f>
        <v>3804.9</v>
      </c>
      <c r="N37" s="8">
        <f>N41</f>
        <v>3925.8</v>
      </c>
      <c r="O37" s="49" t="s">
        <v>44</v>
      </c>
      <c r="Q37" s="28"/>
      <c r="R37" s="28"/>
      <c r="S37" s="28"/>
      <c r="T37" s="29"/>
      <c r="U37" s="28"/>
    </row>
    <row r="38" spans="1:21" s="4" customFormat="1" ht="18.75" customHeight="1" x14ac:dyDescent="0.25">
      <c r="A38" s="43"/>
      <c r="B38" s="34"/>
      <c r="C38" s="6" t="s">
        <v>5</v>
      </c>
      <c r="D38" s="1"/>
      <c r="E38" s="1"/>
      <c r="F38" s="1"/>
      <c r="G38" s="1"/>
      <c r="H38" s="1"/>
      <c r="I38" s="1"/>
      <c r="J38" s="1"/>
      <c r="K38" s="1"/>
      <c r="L38" s="1"/>
      <c r="M38" s="1"/>
      <c r="N38" s="1"/>
      <c r="O38" s="34"/>
      <c r="Q38" s="19"/>
      <c r="R38" s="19"/>
      <c r="S38" s="19"/>
      <c r="T38" s="19"/>
      <c r="U38" s="31"/>
    </row>
    <row r="39" spans="1:21" s="4" customFormat="1" ht="18.75" customHeight="1" x14ac:dyDescent="0.25">
      <c r="A39" s="43"/>
      <c r="B39" s="34"/>
      <c r="C39" s="6" t="s">
        <v>6</v>
      </c>
      <c r="D39" s="1"/>
      <c r="E39" s="1"/>
      <c r="F39" s="1"/>
      <c r="G39" s="1"/>
      <c r="H39" s="1"/>
      <c r="I39" s="1"/>
      <c r="J39" s="1"/>
      <c r="K39" s="1"/>
      <c r="L39" s="1"/>
      <c r="M39" s="1"/>
      <c r="N39" s="1"/>
      <c r="O39" s="34"/>
      <c r="Q39" s="19"/>
      <c r="R39" s="19"/>
      <c r="S39" s="31"/>
      <c r="T39" s="19"/>
      <c r="U39" s="19"/>
    </row>
    <row r="40" spans="1:21" s="4" customFormat="1" ht="18.75" customHeight="1" x14ac:dyDescent="0.25">
      <c r="A40" s="43"/>
      <c r="B40" s="34"/>
      <c r="C40" s="6" t="s">
        <v>7</v>
      </c>
      <c r="D40" s="7">
        <f>E40+F40+G40+H40+I40+J40+K40+L40+M40+N40</f>
        <v>12717.8</v>
      </c>
      <c r="E40" s="1">
        <v>0</v>
      </c>
      <c r="F40" s="1">
        <v>0</v>
      </c>
      <c r="G40" s="1">
        <v>0</v>
      </c>
      <c r="H40" s="1">
        <v>0</v>
      </c>
      <c r="I40" s="1">
        <v>9641.4</v>
      </c>
      <c r="J40" s="1">
        <v>3076.4</v>
      </c>
      <c r="K40" s="1">
        <v>0</v>
      </c>
      <c r="L40" s="1">
        <v>0</v>
      </c>
      <c r="M40" s="1"/>
      <c r="N40" s="1"/>
      <c r="O40" s="34"/>
      <c r="Q40" s="19"/>
      <c r="R40" s="19"/>
      <c r="S40" s="19"/>
      <c r="T40" s="19"/>
      <c r="U40" s="19"/>
    </row>
    <row r="41" spans="1:21" s="4" customFormat="1" ht="18.75" customHeight="1" x14ac:dyDescent="0.25">
      <c r="A41" s="43"/>
      <c r="B41" s="34"/>
      <c r="C41" s="6" t="s">
        <v>8</v>
      </c>
      <c r="D41" s="7">
        <f>E41+F41+G41+H41+I41+J41+K41+L41+M41+N41</f>
        <v>16833.3</v>
      </c>
      <c r="E41" s="1">
        <v>30</v>
      </c>
      <c r="F41" s="1">
        <v>240</v>
      </c>
      <c r="G41" s="1">
        <v>200</v>
      </c>
      <c r="H41" s="1">
        <v>360</v>
      </c>
      <c r="I41" s="1">
        <v>2727.3</v>
      </c>
      <c r="J41" s="1">
        <v>450</v>
      </c>
      <c r="K41" s="8">
        <f>1013+781.7-400</f>
        <v>1394.7</v>
      </c>
      <c r="L41" s="1">
        <f>42.8+70+3587.8</f>
        <v>3700.6000000000004</v>
      </c>
      <c r="M41" s="1">
        <f>44.6+70+3690.3</f>
        <v>3804.9</v>
      </c>
      <c r="N41" s="1">
        <f>46.3+70+3809.5</f>
        <v>3925.8</v>
      </c>
      <c r="O41" s="34"/>
      <c r="P41" s="18"/>
      <c r="Q41" s="19"/>
      <c r="R41" s="19"/>
      <c r="S41" s="21"/>
      <c r="T41" s="19"/>
      <c r="U41" s="21"/>
    </row>
    <row r="42" spans="1:21" s="4" customFormat="1" ht="289.5" customHeight="1" x14ac:dyDescent="0.25">
      <c r="A42" s="44"/>
      <c r="B42" s="35"/>
      <c r="C42" s="6" t="s">
        <v>9</v>
      </c>
      <c r="D42" s="1"/>
      <c r="E42" s="1"/>
      <c r="F42" s="1"/>
      <c r="G42" s="1"/>
      <c r="H42" s="1"/>
      <c r="I42" s="1"/>
      <c r="J42" s="1"/>
      <c r="K42" s="1"/>
      <c r="L42" s="1"/>
      <c r="M42" s="1"/>
      <c r="N42" s="1"/>
      <c r="O42" s="35"/>
      <c r="Q42" s="19"/>
      <c r="R42" s="19"/>
      <c r="S42" s="19"/>
      <c r="T42" s="19"/>
      <c r="U42" s="19"/>
    </row>
    <row r="43" spans="1:21" s="4" customFormat="1" ht="34.15" customHeight="1" x14ac:dyDescent="0.25">
      <c r="A43" s="42" t="s">
        <v>20</v>
      </c>
      <c r="B43" s="33" t="s">
        <v>35</v>
      </c>
      <c r="C43" s="6" t="s">
        <v>4</v>
      </c>
      <c r="D43" s="7">
        <f>E43+F43+G43+H43+I43+J43+K43+L43+M43+N43</f>
        <v>5231.7</v>
      </c>
      <c r="E43" s="1">
        <v>0</v>
      </c>
      <c r="F43" s="1">
        <f>F47</f>
        <v>575</v>
      </c>
      <c r="G43" s="1">
        <f>G47</f>
        <v>575</v>
      </c>
      <c r="H43" s="1">
        <v>575</v>
      </c>
      <c r="I43" s="1">
        <v>506.7</v>
      </c>
      <c r="J43" s="1">
        <v>1000</v>
      </c>
      <c r="K43" s="8">
        <v>500</v>
      </c>
      <c r="L43" s="1">
        <v>500</v>
      </c>
      <c r="M43" s="27">
        <v>500</v>
      </c>
      <c r="N43" s="27">
        <v>500</v>
      </c>
      <c r="O43" s="33" t="s">
        <v>29</v>
      </c>
      <c r="P43" s="18"/>
      <c r="Q43" s="19"/>
      <c r="R43" s="19"/>
      <c r="S43" s="22"/>
      <c r="T43" s="21"/>
    </row>
    <row r="44" spans="1:21" s="4" customFormat="1" ht="33.75" customHeight="1" x14ac:dyDescent="0.25">
      <c r="A44" s="43"/>
      <c r="B44" s="34"/>
      <c r="C44" s="6" t="s">
        <v>5</v>
      </c>
      <c r="D44" s="1"/>
      <c r="E44" s="1"/>
      <c r="F44" s="1"/>
      <c r="G44" s="1"/>
      <c r="H44" s="1"/>
      <c r="I44" s="1"/>
      <c r="J44" s="1"/>
      <c r="K44" s="1"/>
      <c r="L44" s="1"/>
      <c r="M44" s="1"/>
      <c r="N44" s="1"/>
      <c r="O44" s="34"/>
      <c r="Q44" s="19"/>
      <c r="R44" s="19"/>
      <c r="S44" s="19"/>
      <c r="T44" s="19"/>
    </row>
    <row r="45" spans="1:21" s="4" customFormat="1" ht="18.75" customHeight="1" x14ac:dyDescent="0.25">
      <c r="A45" s="43"/>
      <c r="B45" s="34"/>
      <c r="C45" s="6" t="s">
        <v>6</v>
      </c>
      <c r="D45" s="1"/>
      <c r="E45" s="1"/>
      <c r="F45" s="1"/>
      <c r="G45" s="1"/>
      <c r="H45" s="1"/>
      <c r="I45" s="1"/>
      <c r="J45" s="1"/>
      <c r="K45" s="1"/>
      <c r="L45" s="1"/>
      <c r="M45" s="1"/>
      <c r="N45" s="1"/>
      <c r="O45" s="34"/>
      <c r="Q45" s="19"/>
      <c r="R45" s="19"/>
      <c r="S45" s="19"/>
      <c r="T45" s="19"/>
    </row>
    <row r="46" spans="1:21" s="4" customFormat="1" ht="30" customHeight="1" x14ac:dyDescent="0.25">
      <c r="A46" s="43"/>
      <c r="B46" s="34"/>
      <c r="C46" s="6" t="s">
        <v>7</v>
      </c>
      <c r="D46" s="1"/>
      <c r="E46" s="1"/>
      <c r="F46" s="1"/>
      <c r="G46" s="1"/>
      <c r="H46" s="1"/>
      <c r="I46" s="1"/>
      <c r="J46" s="1"/>
      <c r="K46" s="1"/>
      <c r="L46" s="1"/>
      <c r="M46" s="1"/>
      <c r="N46" s="1"/>
      <c r="O46" s="34"/>
      <c r="Q46" s="19"/>
      <c r="R46" s="19"/>
      <c r="S46" s="19"/>
      <c r="T46" s="19"/>
    </row>
    <row r="47" spans="1:21" s="4" customFormat="1" ht="35.450000000000003" customHeight="1" x14ac:dyDescent="0.25">
      <c r="A47" s="43"/>
      <c r="B47" s="34"/>
      <c r="C47" s="6" t="s">
        <v>8</v>
      </c>
      <c r="D47" s="7">
        <f>E47+F47+G47+H47+I47+J47+K47+L47+M47+N47</f>
        <v>5231.7</v>
      </c>
      <c r="E47" s="1">
        <v>0</v>
      </c>
      <c r="F47" s="1">
        <v>575</v>
      </c>
      <c r="G47" s="1">
        <v>575</v>
      </c>
      <c r="H47" s="1">
        <v>575</v>
      </c>
      <c r="I47" s="1">
        <v>506.7</v>
      </c>
      <c r="J47" s="1">
        <v>1000</v>
      </c>
      <c r="K47" s="8">
        <v>500</v>
      </c>
      <c r="L47" s="1">
        <v>500</v>
      </c>
      <c r="M47" s="1">
        <v>500</v>
      </c>
      <c r="N47" s="1">
        <v>500</v>
      </c>
      <c r="O47" s="34"/>
      <c r="Q47" s="19"/>
      <c r="R47" s="19"/>
      <c r="S47" s="19"/>
      <c r="T47" s="19"/>
    </row>
    <row r="48" spans="1:21" s="4" customFormat="1" ht="35.25" customHeight="1" x14ac:dyDescent="0.25">
      <c r="A48" s="44"/>
      <c r="B48" s="35"/>
      <c r="C48" s="6" t="s">
        <v>9</v>
      </c>
      <c r="D48" s="1"/>
      <c r="E48" s="1"/>
      <c r="F48" s="1"/>
      <c r="G48" s="1"/>
      <c r="H48" s="1"/>
      <c r="I48" s="1"/>
      <c r="J48" s="1"/>
      <c r="K48" s="1"/>
      <c r="L48" s="1"/>
      <c r="M48" s="1"/>
      <c r="N48" s="1"/>
      <c r="O48" s="35"/>
      <c r="Q48" s="19"/>
      <c r="R48" s="19"/>
      <c r="S48" s="19"/>
      <c r="T48" s="19"/>
    </row>
    <row r="49" spans="1:20" s="4" customFormat="1" ht="18.75" customHeight="1" x14ac:dyDescent="0.25">
      <c r="A49" s="42" t="s">
        <v>22</v>
      </c>
      <c r="B49" s="33" t="s">
        <v>35</v>
      </c>
      <c r="C49" s="6" t="s">
        <v>4</v>
      </c>
      <c r="D49" s="7">
        <f>E49+F49+G49+H49+I49+J49+K49+L49+M49+N49</f>
        <v>5676.9</v>
      </c>
      <c r="E49" s="1">
        <v>0</v>
      </c>
      <c r="F49" s="1">
        <v>736</v>
      </c>
      <c r="G49" s="1">
        <v>40</v>
      </c>
      <c r="H49" s="1">
        <v>62</v>
      </c>
      <c r="I49" s="1">
        <v>79.3</v>
      </c>
      <c r="J49" s="1">
        <v>600</v>
      </c>
      <c r="K49" s="8">
        <v>1290</v>
      </c>
      <c r="L49" s="1">
        <f>L53</f>
        <v>2289.6</v>
      </c>
      <c r="M49" s="1">
        <v>290</v>
      </c>
      <c r="N49" s="1">
        <v>290</v>
      </c>
      <c r="O49" s="33" t="s">
        <v>33</v>
      </c>
      <c r="Q49" s="19"/>
      <c r="R49" s="19"/>
      <c r="S49" s="22"/>
      <c r="T49" s="21"/>
    </row>
    <row r="50" spans="1:20" s="4" customFormat="1" ht="18.75" customHeight="1" x14ac:dyDescent="0.25">
      <c r="A50" s="43"/>
      <c r="B50" s="34"/>
      <c r="C50" s="6" t="s">
        <v>5</v>
      </c>
      <c r="D50" s="1"/>
      <c r="E50" s="1"/>
      <c r="F50" s="1"/>
      <c r="G50" s="1"/>
      <c r="H50" s="1"/>
      <c r="I50" s="1"/>
      <c r="J50" s="1"/>
      <c r="K50" s="1"/>
      <c r="L50" s="1"/>
      <c r="M50" s="1"/>
      <c r="N50" s="1"/>
      <c r="O50" s="34"/>
      <c r="Q50" s="19"/>
      <c r="R50" s="19"/>
      <c r="S50" s="19"/>
      <c r="T50" s="19"/>
    </row>
    <row r="51" spans="1:20" s="4" customFormat="1" ht="18.75" customHeight="1" x14ac:dyDescent="0.25">
      <c r="A51" s="43"/>
      <c r="B51" s="34"/>
      <c r="C51" s="6" t="s">
        <v>6</v>
      </c>
      <c r="D51" s="1"/>
      <c r="E51" s="1"/>
      <c r="F51" s="1"/>
      <c r="G51" s="1"/>
      <c r="H51" s="1"/>
      <c r="I51" s="1"/>
      <c r="J51" s="1"/>
      <c r="K51" s="1"/>
      <c r="L51" s="1"/>
      <c r="M51" s="1"/>
      <c r="N51" s="1"/>
      <c r="O51" s="34"/>
      <c r="Q51" s="19"/>
      <c r="R51" s="19"/>
      <c r="S51" s="19"/>
      <c r="T51" s="19"/>
    </row>
    <row r="52" spans="1:20" s="4" customFormat="1" ht="18.75" customHeight="1" x14ac:dyDescent="0.25">
      <c r="A52" s="43"/>
      <c r="B52" s="34"/>
      <c r="C52" s="6" t="s">
        <v>7</v>
      </c>
      <c r="D52" s="1"/>
      <c r="E52" s="1"/>
      <c r="F52" s="1"/>
      <c r="G52" s="1"/>
      <c r="H52" s="1"/>
      <c r="I52" s="1"/>
      <c r="J52" s="1"/>
      <c r="K52" s="1"/>
      <c r="L52" s="1"/>
      <c r="M52" s="1"/>
      <c r="N52" s="1"/>
      <c r="O52" s="34"/>
      <c r="Q52" s="19"/>
      <c r="R52" s="19"/>
      <c r="S52" s="19"/>
      <c r="T52" s="19"/>
    </row>
    <row r="53" spans="1:20" s="4" customFormat="1" ht="18.75" customHeight="1" x14ac:dyDescent="0.25">
      <c r="A53" s="43"/>
      <c r="B53" s="34"/>
      <c r="C53" s="6" t="s">
        <v>8</v>
      </c>
      <c r="D53" s="7">
        <f>E53+F53+G53+H53+I53+J53+K53+L53+M53+N53</f>
        <v>5676.9</v>
      </c>
      <c r="E53" s="1">
        <v>0</v>
      </c>
      <c r="F53" s="1">
        <v>736</v>
      </c>
      <c r="G53" s="1">
        <v>40</v>
      </c>
      <c r="H53" s="1">
        <v>62</v>
      </c>
      <c r="I53" s="1">
        <v>79.3</v>
      </c>
      <c r="J53" s="1">
        <v>600</v>
      </c>
      <c r="K53" s="8">
        <v>1290</v>
      </c>
      <c r="L53" s="1">
        <f>3193.6+240-1144</f>
        <v>2289.6</v>
      </c>
      <c r="M53" s="1">
        <v>290</v>
      </c>
      <c r="N53" s="1">
        <v>290</v>
      </c>
      <c r="O53" s="34"/>
      <c r="Q53" s="19"/>
      <c r="R53" s="19"/>
      <c r="S53" s="21"/>
      <c r="T53" s="19"/>
    </row>
    <row r="54" spans="1:20" s="4" customFormat="1" ht="59.25" customHeight="1" x14ac:dyDescent="0.25">
      <c r="A54" s="44"/>
      <c r="B54" s="35"/>
      <c r="C54" s="6" t="s">
        <v>9</v>
      </c>
      <c r="D54" s="1"/>
      <c r="E54" s="1"/>
      <c r="F54" s="1"/>
      <c r="G54" s="1"/>
      <c r="H54" s="1"/>
      <c r="I54" s="1"/>
      <c r="J54" s="1"/>
      <c r="K54" s="1"/>
      <c r="L54" s="1"/>
      <c r="M54" s="1"/>
      <c r="N54" s="1"/>
      <c r="O54" s="35"/>
      <c r="Q54" s="19"/>
      <c r="R54" s="19"/>
      <c r="S54" s="19"/>
      <c r="T54" s="19"/>
    </row>
    <row r="55" spans="1:20" s="4" customFormat="1" ht="18.75" customHeight="1" x14ac:dyDescent="0.25">
      <c r="A55" s="42" t="s">
        <v>21</v>
      </c>
      <c r="B55" s="33" t="s">
        <v>35</v>
      </c>
      <c r="C55" s="6" t="s">
        <v>4</v>
      </c>
      <c r="D55" s="7">
        <f>E55+F55+G55+H55+I55+J55+K55+L55+M55+N55</f>
        <v>5210</v>
      </c>
      <c r="E55" s="1">
        <v>0</v>
      </c>
      <c r="F55" s="1">
        <v>5210</v>
      </c>
      <c r="G55" s="1">
        <f>G59</f>
        <v>0</v>
      </c>
      <c r="H55" s="1">
        <v>0</v>
      </c>
      <c r="I55" s="1">
        <v>0</v>
      </c>
      <c r="J55" s="1">
        <v>0</v>
      </c>
      <c r="K55" s="1">
        <v>0</v>
      </c>
      <c r="L55" s="1">
        <v>0</v>
      </c>
      <c r="M55" s="1">
        <v>0</v>
      </c>
      <c r="N55" s="1">
        <v>0</v>
      </c>
      <c r="O55" s="33" t="s">
        <v>19</v>
      </c>
      <c r="Q55" s="19"/>
      <c r="R55" s="19"/>
      <c r="S55" s="19"/>
      <c r="T55" s="19"/>
    </row>
    <row r="56" spans="1:20" s="4" customFormat="1" ht="18.75" customHeight="1" x14ac:dyDescent="0.25">
      <c r="A56" s="43"/>
      <c r="B56" s="34"/>
      <c r="C56" s="6" t="s">
        <v>5</v>
      </c>
      <c r="D56" s="1"/>
      <c r="E56" s="1"/>
      <c r="F56" s="1"/>
      <c r="G56" s="1"/>
      <c r="H56" s="1"/>
      <c r="I56" s="1"/>
      <c r="J56" s="1"/>
      <c r="K56" s="1"/>
      <c r="L56" s="1"/>
      <c r="M56" s="1"/>
      <c r="N56" s="1"/>
      <c r="O56" s="34"/>
      <c r="Q56" s="19"/>
      <c r="R56" s="19"/>
      <c r="S56" s="19"/>
      <c r="T56" s="19"/>
    </row>
    <row r="57" spans="1:20" s="4" customFormat="1" ht="18.75" customHeight="1" x14ac:dyDescent="0.25">
      <c r="A57" s="43"/>
      <c r="B57" s="34"/>
      <c r="C57" s="6" t="s">
        <v>6</v>
      </c>
      <c r="D57" s="1"/>
      <c r="E57" s="1"/>
      <c r="F57" s="1"/>
      <c r="G57" s="1"/>
      <c r="H57" s="1"/>
      <c r="I57" s="1"/>
      <c r="J57" s="1"/>
      <c r="K57" s="1"/>
      <c r="L57" s="1"/>
      <c r="M57" s="1"/>
      <c r="N57" s="1"/>
      <c r="O57" s="34"/>
      <c r="Q57" s="19"/>
      <c r="R57" s="19"/>
      <c r="S57" s="19"/>
      <c r="T57" s="19"/>
    </row>
    <row r="58" spans="1:20" s="4" customFormat="1" ht="18.75" customHeight="1" x14ac:dyDescent="0.25">
      <c r="A58" s="43"/>
      <c r="B58" s="34"/>
      <c r="C58" s="6" t="s">
        <v>7</v>
      </c>
      <c r="D58" s="1"/>
      <c r="E58" s="1"/>
      <c r="F58" s="1"/>
      <c r="G58" s="1"/>
      <c r="H58" s="1"/>
      <c r="I58" s="1"/>
      <c r="J58" s="1"/>
      <c r="K58" s="1"/>
      <c r="L58" s="1"/>
      <c r="M58" s="1"/>
      <c r="N58" s="1"/>
      <c r="O58" s="34"/>
      <c r="Q58" s="19"/>
      <c r="R58" s="19"/>
      <c r="S58" s="19"/>
      <c r="T58" s="19"/>
    </row>
    <row r="59" spans="1:20" s="4" customFormat="1" ht="18.75" customHeight="1" x14ac:dyDescent="0.25">
      <c r="A59" s="43"/>
      <c r="B59" s="34"/>
      <c r="C59" s="6" t="s">
        <v>8</v>
      </c>
      <c r="D59" s="7">
        <f>E59+F59+G59+H59+I59+J59+K59+L59+M59+N59</f>
        <v>5210</v>
      </c>
      <c r="E59" s="1">
        <v>0</v>
      </c>
      <c r="F59" s="1">
        <v>5210</v>
      </c>
      <c r="G59" s="1">
        <v>0</v>
      </c>
      <c r="H59" s="1">
        <v>0</v>
      </c>
      <c r="I59" s="1">
        <v>0</v>
      </c>
      <c r="J59" s="1">
        <v>0</v>
      </c>
      <c r="K59" s="1">
        <v>0</v>
      </c>
      <c r="L59" s="1">
        <v>0</v>
      </c>
      <c r="M59" s="1">
        <v>0</v>
      </c>
      <c r="N59" s="1">
        <v>0</v>
      </c>
      <c r="O59" s="34"/>
      <c r="Q59" s="19"/>
      <c r="R59" s="19"/>
      <c r="S59" s="19"/>
      <c r="T59" s="19"/>
    </row>
    <row r="60" spans="1:20" s="4" customFormat="1" ht="41.25" customHeight="1" x14ac:dyDescent="0.25">
      <c r="A60" s="43"/>
      <c r="B60" s="35"/>
      <c r="C60" s="6" t="s">
        <v>9</v>
      </c>
      <c r="D60" s="1"/>
      <c r="E60" s="1"/>
      <c r="F60" s="1"/>
      <c r="G60" s="1"/>
      <c r="H60" s="1"/>
      <c r="I60" s="1"/>
      <c r="J60" s="1"/>
      <c r="K60" s="1"/>
      <c r="L60" s="1"/>
      <c r="M60" s="1"/>
      <c r="N60" s="1"/>
      <c r="O60" s="34"/>
      <c r="Q60" s="19"/>
      <c r="R60" s="19"/>
      <c r="S60" s="19"/>
      <c r="T60" s="19"/>
    </row>
    <row r="61" spans="1:20" s="4" customFormat="1" ht="18.75" customHeight="1" x14ac:dyDescent="0.25">
      <c r="A61" s="42" t="s">
        <v>26</v>
      </c>
      <c r="B61" s="33" t="s">
        <v>35</v>
      </c>
      <c r="C61" s="6" t="s">
        <v>4</v>
      </c>
      <c r="D61" s="7">
        <f>E61+F61+G61+H61+I61+J61+K61+L61</f>
        <v>99</v>
      </c>
      <c r="E61" s="1">
        <v>0</v>
      </c>
      <c r="F61" s="1">
        <v>99</v>
      </c>
      <c r="G61" s="1">
        <f>G65</f>
        <v>0</v>
      </c>
      <c r="H61" s="1">
        <v>0</v>
      </c>
      <c r="I61" s="1">
        <v>0</v>
      </c>
      <c r="J61" s="1">
        <v>0</v>
      </c>
      <c r="K61" s="1">
        <v>0</v>
      </c>
      <c r="L61" s="1">
        <v>0</v>
      </c>
      <c r="M61" s="1">
        <v>0</v>
      </c>
      <c r="N61" s="1">
        <v>0</v>
      </c>
      <c r="O61" s="33" t="s">
        <v>24</v>
      </c>
      <c r="Q61" s="19"/>
      <c r="R61" s="19"/>
      <c r="S61" s="19"/>
      <c r="T61" s="19"/>
    </row>
    <row r="62" spans="1:20" s="4" customFormat="1" ht="32.450000000000003" customHeight="1" x14ac:dyDescent="0.25">
      <c r="A62" s="43"/>
      <c r="B62" s="34"/>
      <c r="C62" s="6" t="s">
        <v>5</v>
      </c>
      <c r="D62" s="1"/>
      <c r="E62" s="1"/>
      <c r="F62" s="1"/>
      <c r="G62" s="1"/>
      <c r="H62" s="1"/>
      <c r="I62" s="1"/>
      <c r="J62" s="1"/>
      <c r="K62" s="1"/>
      <c r="L62" s="1"/>
      <c r="M62" s="1"/>
      <c r="N62" s="1"/>
      <c r="O62" s="34"/>
      <c r="Q62" s="19"/>
      <c r="R62" s="19"/>
      <c r="S62" s="19"/>
      <c r="T62" s="19"/>
    </row>
    <row r="63" spans="1:20" s="4" customFormat="1" ht="18.75" customHeight="1" x14ac:dyDescent="0.25">
      <c r="A63" s="43"/>
      <c r="B63" s="34"/>
      <c r="C63" s="6" t="s">
        <v>6</v>
      </c>
      <c r="D63" s="1"/>
      <c r="E63" s="1"/>
      <c r="F63" s="1"/>
      <c r="G63" s="1"/>
      <c r="H63" s="1"/>
      <c r="I63" s="1"/>
      <c r="J63" s="1"/>
      <c r="K63" s="1"/>
      <c r="L63" s="1"/>
      <c r="M63" s="1"/>
      <c r="N63" s="1"/>
      <c r="O63" s="34"/>
      <c r="Q63" s="19"/>
      <c r="R63" s="19"/>
      <c r="S63" s="19"/>
      <c r="T63" s="19"/>
    </row>
    <row r="64" spans="1:20" s="4" customFormat="1" ht="18.75" customHeight="1" x14ac:dyDescent="0.25">
      <c r="A64" s="43"/>
      <c r="B64" s="34"/>
      <c r="C64" s="6" t="s">
        <v>7</v>
      </c>
      <c r="D64" s="1"/>
      <c r="E64" s="1"/>
      <c r="F64" s="1"/>
      <c r="G64" s="1"/>
      <c r="H64" s="1"/>
      <c r="I64" s="1"/>
      <c r="J64" s="1"/>
      <c r="K64" s="1"/>
      <c r="L64" s="1"/>
      <c r="M64" s="1"/>
      <c r="N64" s="1"/>
      <c r="O64" s="34"/>
      <c r="Q64" s="19"/>
      <c r="R64" s="19"/>
      <c r="S64" s="19"/>
      <c r="T64" s="19"/>
    </row>
    <row r="65" spans="1:21" s="4" customFormat="1" ht="18.75" customHeight="1" x14ac:dyDescent="0.25">
      <c r="A65" s="43"/>
      <c r="B65" s="34"/>
      <c r="C65" s="6" t="s">
        <v>8</v>
      </c>
      <c r="D65" s="7">
        <f>E65+F65+G65+H65+I65+J65+K65+L65+M65+N65</f>
        <v>99</v>
      </c>
      <c r="E65" s="1">
        <v>0</v>
      </c>
      <c r="F65" s="1">
        <v>99</v>
      </c>
      <c r="G65" s="1">
        <v>0</v>
      </c>
      <c r="H65" s="1">
        <v>0</v>
      </c>
      <c r="I65" s="1">
        <v>0</v>
      </c>
      <c r="J65" s="1">
        <v>0</v>
      </c>
      <c r="K65" s="1">
        <v>0</v>
      </c>
      <c r="L65" s="1">
        <v>0</v>
      </c>
      <c r="M65" s="1">
        <v>0</v>
      </c>
      <c r="N65" s="1">
        <v>0</v>
      </c>
      <c r="O65" s="34"/>
      <c r="Q65" s="19"/>
      <c r="R65" s="19"/>
      <c r="S65" s="19"/>
      <c r="T65" s="19"/>
    </row>
    <row r="66" spans="1:21" s="4" customFormat="1" ht="24" hidden="1" customHeight="1" x14ac:dyDescent="0.25">
      <c r="A66" s="43"/>
      <c r="B66" s="34"/>
      <c r="C66" s="11"/>
      <c r="D66" s="1"/>
      <c r="E66" s="1"/>
      <c r="F66" s="1"/>
      <c r="G66" s="1"/>
      <c r="H66" s="1"/>
      <c r="I66" s="1"/>
      <c r="J66" s="1"/>
      <c r="K66" s="1"/>
      <c r="L66" s="1"/>
      <c r="M66" s="1"/>
      <c r="N66" s="1"/>
      <c r="O66" s="34"/>
      <c r="Q66" s="19"/>
      <c r="R66" s="19"/>
      <c r="S66" s="19"/>
      <c r="T66" s="19"/>
    </row>
    <row r="67" spans="1:21" s="4" customFormat="1" ht="19.5" customHeight="1" x14ac:dyDescent="0.25">
      <c r="A67" s="44"/>
      <c r="B67" s="35"/>
      <c r="C67" s="6" t="s">
        <v>25</v>
      </c>
      <c r="D67" s="1"/>
      <c r="E67" s="1"/>
      <c r="F67" s="1"/>
      <c r="G67" s="1"/>
      <c r="H67" s="1"/>
      <c r="I67" s="1"/>
      <c r="J67" s="1"/>
      <c r="K67" s="1"/>
      <c r="L67" s="1"/>
      <c r="M67" s="1"/>
      <c r="N67" s="1"/>
      <c r="O67" s="35"/>
      <c r="Q67" s="19"/>
      <c r="R67" s="19"/>
      <c r="S67" s="19"/>
      <c r="T67" s="19"/>
    </row>
    <row r="68" spans="1:21" s="4" customFormat="1" ht="34.15" customHeight="1" x14ac:dyDescent="0.25">
      <c r="A68" s="42" t="s">
        <v>31</v>
      </c>
      <c r="B68" s="33" t="s">
        <v>35</v>
      </c>
      <c r="C68" s="6" t="s">
        <v>4</v>
      </c>
      <c r="D68" s="7">
        <f>E68+F68+G68+H68+I68+J68+K68+L68+M68+N68</f>
        <v>5000</v>
      </c>
      <c r="E68" s="1">
        <v>0</v>
      </c>
      <c r="F68" s="1">
        <v>0</v>
      </c>
      <c r="G68" s="1">
        <f>G72</f>
        <v>0</v>
      </c>
      <c r="H68" s="1">
        <v>0</v>
      </c>
      <c r="I68" s="1">
        <v>5000</v>
      </c>
      <c r="J68" s="1">
        <v>0</v>
      </c>
      <c r="K68" s="8">
        <v>0</v>
      </c>
      <c r="L68" s="1">
        <v>0</v>
      </c>
      <c r="M68" s="1">
        <v>0</v>
      </c>
      <c r="N68" s="1">
        <v>0</v>
      </c>
      <c r="O68" s="33" t="s">
        <v>32</v>
      </c>
      <c r="Q68" s="19"/>
      <c r="R68" s="19"/>
      <c r="S68" s="19"/>
      <c r="T68" s="19"/>
    </row>
    <row r="69" spans="1:21" s="4" customFormat="1" ht="27" customHeight="1" x14ac:dyDescent="0.25">
      <c r="A69" s="43"/>
      <c r="B69" s="34"/>
      <c r="C69" s="6" t="s">
        <v>5</v>
      </c>
      <c r="D69" s="1"/>
      <c r="E69" s="1"/>
      <c r="F69" s="1"/>
      <c r="G69" s="1"/>
      <c r="H69" s="1"/>
      <c r="I69" s="1"/>
      <c r="J69" s="1"/>
      <c r="K69" s="1"/>
      <c r="L69" s="1"/>
      <c r="M69" s="1"/>
      <c r="N69" s="1"/>
      <c r="O69" s="34"/>
      <c r="Q69" s="19"/>
      <c r="R69" s="19"/>
      <c r="S69" s="19"/>
      <c r="T69" s="19"/>
    </row>
    <row r="70" spans="1:21" s="4" customFormat="1" ht="25.5" customHeight="1" x14ac:dyDescent="0.25">
      <c r="A70" s="43"/>
      <c r="B70" s="34"/>
      <c r="C70" s="6" t="s">
        <v>6</v>
      </c>
      <c r="D70" s="1"/>
      <c r="E70" s="1"/>
      <c r="F70" s="1"/>
      <c r="G70" s="1"/>
      <c r="H70" s="1"/>
      <c r="I70" s="1"/>
      <c r="J70" s="1"/>
      <c r="K70" s="1"/>
      <c r="L70" s="1"/>
      <c r="M70" s="1"/>
      <c r="N70" s="1"/>
      <c r="O70" s="34"/>
      <c r="Q70" s="19"/>
      <c r="R70" s="19"/>
      <c r="S70" s="19"/>
      <c r="T70" s="19"/>
    </row>
    <row r="71" spans="1:21" s="4" customFormat="1" ht="21.75" customHeight="1" x14ac:dyDescent="0.25">
      <c r="A71" s="43"/>
      <c r="B71" s="34"/>
      <c r="C71" s="6" t="s">
        <v>7</v>
      </c>
      <c r="D71" s="1"/>
      <c r="E71" s="1"/>
      <c r="F71" s="1"/>
      <c r="G71" s="1"/>
      <c r="H71" s="1"/>
      <c r="I71" s="1"/>
      <c r="J71" s="1"/>
      <c r="K71" s="1"/>
      <c r="L71" s="1"/>
      <c r="M71" s="1"/>
      <c r="N71" s="1"/>
      <c r="O71" s="34"/>
      <c r="Q71" s="19"/>
      <c r="R71" s="19"/>
      <c r="S71" s="19"/>
      <c r="T71" s="19"/>
    </row>
    <row r="72" spans="1:21" s="4" customFormat="1" ht="21.75" customHeight="1" x14ac:dyDescent="0.25">
      <c r="A72" s="43"/>
      <c r="B72" s="34"/>
      <c r="C72" s="6" t="s">
        <v>8</v>
      </c>
      <c r="D72" s="7">
        <f>E72+F72+G72+H72+I72+J72+K72+L72+M72+N72</f>
        <v>5000</v>
      </c>
      <c r="E72" s="1">
        <v>0</v>
      </c>
      <c r="F72" s="1">
        <v>0</v>
      </c>
      <c r="G72" s="1">
        <v>0</v>
      </c>
      <c r="H72" s="1">
        <v>0</v>
      </c>
      <c r="I72" s="1">
        <v>5000</v>
      </c>
      <c r="J72" s="1">
        <v>0</v>
      </c>
      <c r="K72" s="8">
        <v>0</v>
      </c>
      <c r="L72" s="1">
        <v>0</v>
      </c>
      <c r="M72" s="1">
        <v>0</v>
      </c>
      <c r="N72" s="1">
        <v>0</v>
      </c>
      <c r="O72" s="34"/>
      <c r="Q72" s="19"/>
      <c r="R72" s="19"/>
      <c r="S72" s="19"/>
      <c r="T72" s="19"/>
    </row>
    <row r="73" spans="1:21" s="4" customFormat="1" ht="21" customHeight="1" x14ac:dyDescent="0.25">
      <c r="A73" s="44"/>
      <c r="B73" s="35"/>
      <c r="C73" s="11" t="s">
        <v>25</v>
      </c>
      <c r="D73" s="1"/>
      <c r="E73" s="1"/>
      <c r="F73" s="1"/>
      <c r="G73" s="1"/>
      <c r="H73" s="1"/>
      <c r="I73" s="1"/>
      <c r="J73" s="1"/>
      <c r="K73" s="1"/>
      <c r="L73" s="1"/>
      <c r="M73" s="1"/>
      <c r="N73" s="1"/>
      <c r="O73" s="35"/>
      <c r="Q73" s="19"/>
      <c r="R73" s="19"/>
      <c r="S73" s="19"/>
      <c r="T73" s="19"/>
    </row>
    <row r="74" spans="1:21" s="4" customFormat="1" ht="21.75" customHeight="1" x14ac:dyDescent="0.25">
      <c r="A74" s="42" t="s">
        <v>37</v>
      </c>
      <c r="B74" s="33" t="s">
        <v>35</v>
      </c>
      <c r="C74" s="6" t="s">
        <v>4</v>
      </c>
      <c r="D74" s="7">
        <f>E74+F74+G74+H74+I74+J74+K74+L74+M74+N74</f>
        <v>3519.3000000000006</v>
      </c>
      <c r="E74" s="1">
        <v>0</v>
      </c>
      <c r="F74" s="1">
        <v>0</v>
      </c>
      <c r="G74" s="1">
        <f>G79</f>
        <v>0</v>
      </c>
      <c r="H74" s="1">
        <v>0</v>
      </c>
      <c r="I74" s="1">
        <v>0</v>
      </c>
      <c r="J74" s="1">
        <v>0</v>
      </c>
      <c r="K74" s="8">
        <f>K77+K78+K79</f>
        <v>2860.0000000000005</v>
      </c>
      <c r="L74" s="8">
        <f>L77+L78+L79</f>
        <v>659.30000000000007</v>
      </c>
      <c r="M74" s="1">
        <v>0</v>
      </c>
      <c r="N74" s="1">
        <v>0</v>
      </c>
      <c r="O74" s="33" t="s">
        <v>39</v>
      </c>
      <c r="Q74" s="19"/>
      <c r="R74" s="19"/>
      <c r="S74" s="19"/>
      <c r="T74" s="19"/>
    </row>
    <row r="75" spans="1:21" s="4" customFormat="1" ht="22.5" customHeight="1" x14ac:dyDescent="0.25">
      <c r="A75" s="43"/>
      <c r="B75" s="34"/>
      <c r="C75" s="6" t="s">
        <v>5</v>
      </c>
      <c r="D75" s="24"/>
      <c r="E75" s="1"/>
      <c r="F75" s="1"/>
      <c r="G75" s="1"/>
      <c r="H75" s="1"/>
      <c r="I75" s="1"/>
      <c r="J75" s="1"/>
      <c r="K75" s="1"/>
      <c r="L75" s="1"/>
      <c r="M75" s="1"/>
      <c r="N75" s="1"/>
      <c r="O75" s="34"/>
      <c r="Q75" s="19"/>
      <c r="R75" s="19"/>
      <c r="S75" s="19"/>
      <c r="T75" s="19"/>
    </row>
    <row r="76" spans="1:21" s="4" customFormat="1" ht="24" customHeight="1" x14ac:dyDescent="0.25">
      <c r="A76" s="43"/>
      <c r="B76" s="34"/>
      <c r="C76" s="6" t="s">
        <v>6</v>
      </c>
      <c r="D76" s="24"/>
      <c r="E76" s="1"/>
      <c r="F76" s="1"/>
      <c r="G76" s="1"/>
      <c r="H76" s="1"/>
      <c r="I76" s="1"/>
      <c r="J76" s="1"/>
      <c r="K76" s="1"/>
      <c r="L76" s="1"/>
      <c r="M76" s="1"/>
      <c r="N76" s="1"/>
      <c r="O76" s="34"/>
      <c r="Q76" s="19"/>
      <c r="R76" s="19"/>
      <c r="S76" s="19"/>
      <c r="T76" s="19"/>
    </row>
    <row r="77" spans="1:21" s="4" customFormat="1" ht="54" customHeight="1" x14ac:dyDescent="0.25">
      <c r="A77" s="43"/>
      <c r="B77" s="34"/>
      <c r="C77" s="25" t="s">
        <v>38</v>
      </c>
      <c r="D77" s="7">
        <f>E77+F77+G77+H77+I77+J77+K77+L77+M77+N77</f>
        <v>3448.9</v>
      </c>
      <c r="E77" s="1">
        <v>0</v>
      </c>
      <c r="F77" s="1">
        <v>0</v>
      </c>
      <c r="G77" s="1">
        <v>0</v>
      </c>
      <c r="H77" s="1">
        <v>0</v>
      </c>
      <c r="I77" s="1">
        <v>0</v>
      </c>
      <c r="J77" s="1">
        <v>0</v>
      </c>
      <c r="K77" s="1">
        <v>2802.8</v>
      </c>
      <c r="L77" s="1">
        <v>646.1</v>
      </c>
      <c r="M77" s="1">
        <v>0</v>
      </c>
      <c r="N77" s="1">
        <v>0</v>
      </c>
      <c r="O77" s="34"/>
      <c r="Q77" s="19"/>
      <c r="R77" s="19"/>
      <c r="S77" s="19"/>
      <c r="T77" s="19"/>
    </row>
    <row r="78" spans="1:21" s="4" customFormat="1" ht="21.75" customHeight="1" x14ac:dyDescent="0.25">
      <c r="A78" s="43"/>
      <c r="B78" s="34"/>
      <c r="C78" s="6" t="s">
        <v>7</v>
      </c>
      <c r="D78" s="7">
        <f>E78+F78+G78+H78+I78+J78+K78+L78+M78+N78</f>
        <v>67.5</v>
      </c>
      <c r="E78" s="1">
        <v>0</v>
      </c>
      <c r="F78" s="1">
        <v>0</v>
      </c>
      <c r="G78" s="1">
        <v>0</v>
      </c>
      <c r="H78" s="1">
        <v>0</v>
      </c>
      <c r="I78" s="1">
        <v>0</v>
      </c>
      <c r="J78" s="1">
        <v>0</v>
      </c>
      <c r="K78" s="1">
        <v>54.3</v>
      </c>
      <c r="L78" s="1">
        <v>13.2</v>
      </c>
      <c r="M78" s="1">
        <v>0</v>
      </c>
      <c r="N78" s="1">
        <v>0</v>
      </c>
      <c r="O78" s="34"/>
      <c r="Q78" s="19"/>
      <c r="R78" s="19"/>
      <c r="S78" s="19"/>
      <c r="T78" s="19"/>
    </row>
    <row r="79" spans="1:21" s="4" customFormat="1" ht="17.25" customHeight="1" x14ac:dyDescent="0.25">
      <c r="A79" s="43"/>
      <c r="B79" s="34"/>
      <c r="C79" s="6" t="s">
        <v>8</v>
      </c>
      <c r="D79" s="7">
        <f>E79+F79+G79+H79+I79+J79+K79+L79+M79+N79</f>
        <v>2.9</v>
      </c>
      <c r="E79" s="1">
        <v>0</v>
      </c>
      <c r="F79" s="1">
        <v>0</v>
      </c>
      <c r="G79" s="1">
        <v>0</v>
      </c>
      <c r="H79" s="1">
        <v>0</v>
      </c>
      <c r="I79" s="1">
        <v>0</v>
      </c>
      <c r="J79" s="1">
        <v>0</v>
      </c>
      <c r="K79" s="1">
        <v>2.9</v>
      </c>
      <c r="L79" s="1">
        <v>0</v>
      </c>
      <c r="M79" s="1">
        <v>0</v>
      </c>
      <c r="N79" s="1">
        <v>0</v>
      </c>
      <c r="O79" s="34"/>
      <c r="Q79" s="19"/>
      <c r="R79" s="19"/>
      <c r="S79" s="19"/>
      <c r="T79" s="19"/>
    </row>
    <row r="80" spans="1:21" s="4" customFormat="1" ht="43.5" customHeight="1" x14ac:dyDescent="0.25">
      <c r="A80" s="44"/>
      <c r="B80" s="35"/>
      <c r="C80" s="6" t="s">
        <v>25</v>
      </c>
      <c r="D80" s="24"/>
      <c r="E80" s="24"/>
      <c r="F80" s="24"/>
      <c r="G80" s="24"/>
      <c r="H80" s="24"/>
      <c r="I80" s="24"/>
      <c r="J80" s="24"/>
      <c r="K80" s="24"/>
      <c r="L80" s="24"/>
      <c r="M80" s="24"/>
      <c r="N80" s="24"/>
      <c r="O80" s="35"/>
      <c r="S80" s="16"/>
      <c r="U80" s="9"/>
    </row>
    <row r="81" spans="1:20" s="4" customFormat="1" ht="89.25" customHeight="1" x14ac:dyDescent="0.25">
      <c r="A81" s="46" t="s">
        <v>17</v>
      </c>
      <c r="B81" s="47"/>
      <c r="C81" s="47"/>
      <c r="D81" s="47"/>
      <c r="E81" s="47"/>
      <c r="F81" s="47"/>
      <c r="G81" s="47"/>
      <c r="H81" s="47"/>
      <c r="I81" s="47"/>
      <c r="J81" s="47"/>
      <c r="K81" s="47"/>
      <c r="L81" s="47"/>
      <c r="M81" s="47"/>
      <c r="N81" s="47"/>
      <c r="O81" s="48"/>
      <c r="S81" s="4" t="s">
        <v>34</v>
      </c>
    </row>
    <row r="82" spans="1:20" s="4" customFormat="1" ht="17.25" customHeight="1" x14ac:dyDescent="0.25">
      <c r="A82" s="42" t="s">
        <v>50</v>
      </c>
      <c r="B82" s="33" t="s">
        <v>35</v>
      </c>
      <c r="C82" s="6" t="s">
        <v>4</v>
      </c>
      <c r="D82" s="7">
        <f>E82+F82+G82+H82+I82+J82+K82+L82+M82+N82</f>
        <v>5066.3</v>
      </c>
      <c r="E82" s="1">
        <v>232.9</v>
      </c>
      <c r="F82" s="1">
        <f>F86</f>
        <v>453</v>
      </c>
      <c r="G82" s="1">
        <v>692.4</v>
      </c>
      <c r="H82" s="1">
        <v>675</v>
      </c>
      <c r="I82" s="8">
        <v>488</v>
      </c>
      <c r="J82" s="1">
        <v>545</v>
      </c>
      <c r="K82" s="1">
        <v>495</v>
      </c>
      <c r="L82" s="1">
        <v>495</v>
      </c>
      <c r="M82" s="1">
        <v>495</v>
      </c>
      <c r="N82" s="1">
        <v>495</v>
      </c>
      <c r="O82" s="33" t="s">
        <v>45</v>
      </c>
      <c r="S82" s="9"/>
      <c r="T82" s="21"/>
    </row>
    <row r="83" spans="1:20" s="4" customFormat="1" ht="17.25" customHeight="1" x14ac:dyDescent="0.25">
      <c r="A83" s="43"/>
      <c r="B83" s="34"/>
      <c r="C83" s="6" t="s">
        <v>5</v>
      </c>
      <c r="D83" s="1"/>
      <c r="E83" s="1"/>
      <c r="F83" s="1"/>
      <c r="G83" s="1"/>
      <c r="H83" s="1"/>
      <c r="I83" s="1"/>
      <c r="J83" s="1"/>
      <c r="K83" s="1"/>
      <c r="L83" s="1"/>
      <c r="M83" s="1"/>
      <c r="N83" s="1"/>
      <c r="O83" s="34"/>
    </row>
    <row r="84" spans="1:20" s="4" customFormat="1" ht="17.25" customHeight="1" x14ac:dyDescent="0.25">
      <c r="A84" s="43"/>
      <c r="B84" s="34"/>
      <c r="C84" s="6" t="s">
        <v>6</v>
      </c>
      <c r="D84" s="1"/>
      <c r="E84" s="1"/>
      <c r="F84" s="1"/>
      <c r="G84" s="1"/>
      <c r="H84" s="1"/>
      <c r="I84" s="1"/>
      <c r="J84" s="1"/>
      <c r="K84" s="1"/>
      <c r="L84" s="1"/>
      <c r="M84" s="1"/>
      <c r="N84" s="1"/>
      <c r="O84" s="34"/>
    </row>
    <row r="85" spans="1:20" s="4" customFormat="1" ht="17.25" customHeight="1" x14ac:dyDescent="0.25">
      <c r="A85" s="43"/>
      <c r="B85" s="34"/>
      <c r="C85" s="6" t="s">
        <v>7</v>
      </c>
      <c r="D85" s="1"/>
      <c r="E85" s="1"/>
      <c r="F85" s="1"/>
      <c r="G85" s="1"/>
      <c r="H85" s="1"/>
      <c r="I85" s="1"/>
      <c r="J85" s="1"/>
      <c r="K85" s="1"/>
      <c r="L85" s="1"/>
      <c r="M85" s="1"/>
      <c r="N85" s="1"/>
      <c r="O85" s="34"/>
    </row>
    <row r="86" spans="1:20" s="4" customFormat="1" ht="17.25" customHeight="1" x14ac:dyDescent="0.25">
      <c r="A86" s="43"/>
      <c r="B86" s="34"/>
      <c r="C86" s="6" t="s">
        <v>8</v>
      </c>
      <c r="D86" s="7">
        <f>E86+F86+G86+H86+I86+J86+K86+L86+M86+N86</f>
        <v>5066.3</v>
      </c>
      <c r="E86" s="1">
        <v>232.9</v>
      </c>
      <c r="F86" s="1">
        <v>453</v>
      </c>
      <c r="G86" s="8">
        <v>692.4</v>
      </c>
      <c r="H86" s="1">
        <v>675</v>
      </c>
      <c r="I86" s="8">
        <v>488</v>
      </c>
      <c r="J86" s="1">
        <v>545</v>
      </c>
      <c r="K86" s="1">
        <v>495</v>
      </c>
      <c r="L86" s="1">
        <v>495</v>
      </c>
      <c r="M86" s="1">
        <v>495</v>
      </c>
      <c r="N86" s="1">
        <v>495</v>
      </c>
      <c r="O86" s="34"/>
    </row>
    <row r="87" spans="1:20" s="4" customFormat="1" ht="48.75" customHeight="1" x14ac:dyDescent="0.25">
      <c r="A87" s="44"/>
      <c r="B87" s="35"/>
      <c r="C87" s="6" t="s">
        <v>9</v>
      </c>
      <c r="D87" s="1"/>
      <c r="E87" s="1"/>
      <c r="F87" s="1"/>
      <c r="G87" s="1"/>
      <c r="H87" s="1"/>
      <c r="I87" s="1"/>
      <c r="J87" s="1"/>
      <c r="K87" s="1"/>
      <c r="L87" s="1"/>
      <c r="M87" s="1"/>
      <c r="N87" s="1"/>
      <c r="O87" s="35"/>
    </row>
    <row r="88" spans="1:20" s="4" customFormat="1" ht="17.25" customHeight="1" x14ac:dyDescent="0.25">
      <c r="A88" s="42" t="s">
        <v>28</v>
      </c>
      <c r="B88" s="33" t="s">
        <v>35</v>
      </c>
      <c r="C88" s="6" t="s">
        <v>4</v>
      </c>
      <c r="D88" s="7">
        <f>E88+F88+G88+H88+I88+J88+K88+L88+M88+N88</f>
        <v>243.7</v>
      </c>
      <c r="E88" s="1">
        <f>SUM(E90:E93)</f>
        <v>128.69999999999999</v>
      </c>
      <c r="F88" s="1">
        <f>SUM(F90:F93)</f>
        <v>0</v>
      </c>
      <c r="G88" s="1">
        <f>SUM(G90:G93)</f>
        <v>0</v>
      </c>
      <c r="H88" s="1">
        <v>15</v>
      </c>
      <c r="I88" s="8">
        <v>0</v>
      </c>
      <c r="J88" s="1">
        <f>J92</f>
        <v>100</v>
      </c>
      <c r="K88" s="1">
        <f>K92</f>
        <v>0</v>
      </c>
      <c r="L88" s="1">
        <v>0</v>
      </c>
      <c r="M88" s="1">
        <v>0</v>
      </c>
      <c r="N88" s="1">
        <v>0</v>
      </c>
      <c r="O88" s="33" t="s">
        <v>49</v>
      </c>
      <c r="T88" s="21"/>
    </row>
    <row r="89" spans="1:20" s="4" customFormat="1" ht="17.25" customHeight="1" x14ac:dyDescent="0.25">
      <c r="A89" s="43"/>
      <c r="B89" s="34"/>
      <c r="C89" s="6" t="s">
        <v>5</v>
      </c>
      <c r="D89" s="1"/>
      <c r="E89" s="1"/>
      <c r="F89" s="1"/>
      <c r="G89" s="1"/>
      <c r="H89" s="1"/>
      <c r="I89" s="1"/>
      <c r="J89" s="1"/>
      <c r="K89" s="1"/>
      <c r="L89" s="1"/>
      <c r="M89" s="1"/>
      <c r="N89" s="1"/>
      <c r="O89" s="34"/>
      <c r="S89" s="9"/>
    </row>
    <row r="90" spans="1:20" s="4" customFormat="1" ht="17.25" customHeight="1" x14ac:dyDescent="0.25">
      <c r="A90" s="43"/>
      <c r="B90" s="34"/>
      <c r="C90" s="6" t="s">
        <v>6</v>
      </c>
      <c r="D90" s="1"/>
      <c r="E90" s="1"/>
      <c r="F90" s="1"/>
      <c r="G90" s="1"/>
      <c r="H90" s="1"/>
      <c r="I90" s="1"/>
      <c r="J90" s="1"/>
      <c r="K90" s="1"/>
      <c r="L90" s="1"/>
      <c r="M90" s="1"/>
      <c r="N90" s="1"/>
      <c r="O90" s="34"/>
    </row>
    <row r="91" spans="1:20" s="4" customFormat="1" ht="17.25" customHeight="1" x14ac:dyDescent="0.25">
      <c r="A91" s="43"/>
      <c r="B91" s="34"/>
      <c r="C91" s="6" t="s">
        <v>7</v>
      </c>
      <c r="D91" s="7">
        <f>E91+F91+G91+H91+I91+J91+K91+L91+M91+N91</f>
        <v>122.3</v>
      </c>
      <c r="E91" s="1">
        <v>122.3</v>
      </c>
      <c r="F91" s="1">
        <v>0</v>
      </c>
      <c r="G91" s="1">
        <v>0</v>
      </c>
      <c r="H91" s="1">
        <v>0</v>
      </c>
      <c r="I91" s="8">
        <v>0</v>
      </c>
      <c r="J91" s="1">
        <v>0</v>
      </c>
      <c r="K91" s="1">
        <v>0</v>
      </c>
      <c r="L91" s="1">
        <v>0</v>
      </c>
      <c r="M91" s="1">
        <v>0</v>
      </c>
      <c r="N91" s="1">
        <v>0</v>
      </c>
      <c r="O91" s="34"/>
    </row>
    <row r="92" spans="1:20" s="4" customFormat="1" ht="17.25" customHeight="1" x14ac:dyDescent="0.25">
      <c r="A92" s="43"/>
      <c r="B92" s="34"/>
      <c r="C92" s="6" t="s">
        <v>8</v>
      </c>
      <c r="D92" s="7">
        <f>E92+F92+G92+H92+I92+J92+K92+L92+M92+N92</f>
        <v>121.4</v>
      </c>
      <c r="E92" s="1">
        <v>6.4</v>
      </c>
      <c r="F92" s="1">
        <v>0</v>
      </c>
      <c r="G92" s="1">
        <v>0</v>
      </c>
      <c r="H92" s="1">
        <v>15</v>
      </c>
      <c r="I92" s="8">
        <v>0</v>
      </c>
      <c r="J92" s="1">
        <v>100</v>
      </c>
      <c r="K92" s="1">
        <v>0</v>
      </c>
      <c r="L92" s="1">
        <v>0</v>
      </c>
      <c r="M92" s="1">
        <v>0</v>
      </c>
      <c r="N92" s="1">
        <v>0</v>
      </c>
      <c r="O92" s="34"/>
    </row>
    <row r="93" spans="1:20" s="4" customFormat="1" ht="50.25" customHeight="1" x14ac:dyDescent="0.25">
      <c r="A93" s="44"/>
      <c r="B93" s="35"/>
      <c r="C93" s="6" t="s">
        <v>9</v>
      </c>
      <c r="D93" s="1"/>
      <c r="E93" s="1"/>
      <c r="F93" s="1"/>
      <c r="G93" s="1"/>
      <c r="H93" s="1"/>
      <c r="I93" s="1"/>
      <c r="J93" s="1"/>
      <c r="K93" s="1"/>
      <c r="L93" s="1"/>
      <c r="M93" s="1"/>
      <c r="N93" s="1"/>
      <c r="O93" s="35"/>
    </row>
    <row r="94" spans="1:20" s="4" customFormat="1" ht="17.25" customHeight="1" x14ac:dyDescent="0.25">
      <c r="A94" s="42" t="s">
        <v>18</v>
      </c>
      <c r="B94" s="33" t="s">
        <v>35</v>
      </c>
      <c r="C94" s="6" t="s">
        <v>4</v>
      </c>
      <c r="D94" s="7">
        <f>E94+F94+G94+H94+I94+J94+K94+L94+M94+N94</f>
        <v>798.3</v>
      </c>
      <c r="E94" s="1">
        <f>E98</f>
        <v>73.7</v>
      </c>
      <c r="F94" s="1">
        <v>50</v>
      </c>
      <c r="G94" s="1">
        <v>97.6</v>
      </c>
      <c r="H94" s="1">
        <v>100</v>
      </c>
      <c r="I94" s="1">
        <v>27</v>
      </c>
      <c r="J94" s="1">
        <v>50</v>
      </c>
      <c r="K94" s="1">
        <v>100</v>
      </c>
      <c r="L94" s="1">
        <v>100</v>
      </c>
      <c r="M94" s="1">
        <v>100</v>
      </c>
      <c r="N94" s="1">
        <v>100</v>
      </c>
      <c r="O94" s="33" t="s">
        <v>42</v>
      </c>
      <c r="S94" s="9"/>
      <c r="T94" s="21"/>
    </row>
    <row r="95" spans="1:20" s="4" customFormat="1" ht="17.25" customHeight="1" x14ac:dyDescent="0.25">
      <c r="A95" s="43"/>
      <c r="B95" s="34"/>
      <c r="C95" s="6" t="s">
        <v>5</v>
      </c>
      <c r="D95" s="1"/>
      <c r="E95" s="1"/>
      <c r="F95" s="1"/>
      <c r="G95" s="1"/>
      <c r="H95" s="1"/>
      <c r="I95" s="1"/>
      <c r="J95" s="1"/>
      <c r="K95" s="1"/>
      <c r="L95" s="1"/>
      <c r="M95" s="1"/>
      <c r="N95" s="1"/>
      <c r="O95" s="34"/>
    </row>
    <row r="96" spans="1:20" s="4" customFormat="1" ht="17.25" customHeight="1" x14ac:dyDescent="0.25">
      <c r="A96" s="43"/>
      <c r="B96" s="34"/>
      <c r="C96" s="6" t="s">
        <v>6</v>
      </c>
      <c r="D96" s="1"/>
      <c r="E96" s="1"/>
      <c r="F96" s="1"/>
      <c r="G96" s="1"/>
      <c r="H96" s="1"/>
      <c r="I96" s="1"/>
      <c r="J96" s="1"/>
      <c r="K96" s="1"/>
      <c r="L96" s="1"/>
      <c r="M96" s="1"/>
      <c r="N96" s="1"/>
      <c r="O96" s="34"/>
    </row>
    <row r="97" spans="1:20" s="4" customFormat="1" ht="17.25" customHeight="1" x14ac:dyDescent="0.25">
      <c r="A97" s="43"/>
      <c r="B97" s="34"/>
      <c r="C97" s="6" t="s">
        <v>7</v>
      </c>
      <c r="D97" s="1"/>
      <c r="E97" s="1"/>
      <c r="F97" s="1"/>
      <c r="G97" s="1"/>
      <c r="H97" s="1"/>
      <c r="I97" s="1"/>
      <c r="J97" s="1"/>
      <c r="K97" s="1"/>
      <c r="L97" s="1"/>
      <c r="M97" s="1"/>
      <c r="N97" s="1"/>
      <c r="O97" s="34"/>
    </row>
    <row r="98" spans="1:20" s="4" customFormat="1" ht="17.25" customHeight="1" x14ac:dyDescent="0.25">
      <c r="A98" s="43"/>
      <c r="B98" s="34"/>
      <c r="C98" s="6" t="s">
        <v>8</v>
      </c>
      <c r="D98" s="7">
        <f>E98+F98+G98+H98+I98+J98+K98+L98+M98+N98</f>
        <v>798.3</v>
      </c>
      <c r="E98" s="1">
        <v>73.7</v>
      </c>
      <c r="F98" s="1">
        <v>50</v>
      </c>
      <c r="G98" s="1">
        <v>97.6</v>
      </c>
      <c r="H98" s="1">
        <v>100</v>
      </c>
      <c r="I98" s="1">
        <v>27</v>
      </c>
      <c r="J98" s="1">
        <v>50</v>
      </c>
      <c r="K98" s="1">
        <v>100</v>
      </c>
      <c r="L98" s="1">
        <v>100</v>
      </c>
      <c r="M98" s="1">
        <v>100</v>
      </c>
      <c r="N98" s="1">
        <v>100</v>
      </c>
      <c r="O98" s="34"/>
    </row>
    <row r="99" spans="1:20" s="4" customFormat="1" ht="25.15" customHeight="1" x14ac:dyDescent="0.25">
      <c r="A99" s="44"/>
      <c r="B99" s="35"/>
      <c r="C99" s="6" t="s">
        <v>9</v>
      </c>
      <c r="D99" s="1"/>
      <c r="E99" s="1"/>
      <c r="F99" s="1"/>
      <c r="G99" s="1"/>
      <c r="H99" s="1"/>
      <c r="I99" s="1"/>
      <c r="J99" s="1"/>
      <c r="K99" s="1"/>
      <c r="L99" s="1"/>
      <c r="M99" s="1"/>
      <c r="N99" s="1"/>
      <c r="O99" s="35"/>
    </row>
    <row r="100" spans="1:20" s="4" customFormat="1" ht="27" customHeight="1" x14ac:dyDescent="0.25">
      <c r="A100" s="36" t="s">
        <v>46</v>
      </c>
      <c r="B100" s="37"/>
      <c r="C100" s="12" t="s">
        <v>6</v>
      </c>
      <c r="D100" s="7">
        <f>E100+F100+G100+H100+I100+J100+K100+L100</f>
        <v>0</v>
      </c>
      <c r="E100" s="1">
        <v>0</v>
      </c>
      <c r="F100" s="1">
        <v>0</v>
      </c>
      <c r="G100" s="1">
        <v>0</v>
      </c>
      <c r="H100" s="1">
        <v>0</v>
      </c>
      <c r="I100" s="1">
        <v>0</v>
      </c>
      <c r="J100" s="1">
        <v>0</v>
      </c>
      <c r="K100" s="1">
        <v>0</v>
      </c>
      <c r="L100" s="1">
        <v>0</v>
      </c>
      <c r="M100" s="1">
        <v>0</v>
      </c>
      <c r="N100" s="1">
        <v>0</v>
      </c>
      <c r="O100" s="33"/>
      <c r="Q100" s="9"/>
      <c r="T100" s="9"/>
    </row>
    <row r="101" spans="1:20" s="4" customFormat="1" ht="63.75" customHeight="1" x14ac:dyDescent="0.25">
      <c r="A101" s="38"/>
      <c r="B101" s="39"/>
      <c r="C101" s="26" t="s">
        <v>38</v>
      </c>
      <c r="D101" s="7">
        <f>E101+F101+G101+H101+I101+J101+K101+L101+M101+N101</f>
        <v>3448.9</v>
      </c>
      <c r="E101" s="1">
        <v>0</v>
      </c>
      <c r="F101" s="1">
        <v>0</v>
      </c>
      <c r="G101" s="1">
        <v>0</v>
      </c>
      <c r="H101" s="1">
        <v>0</v>
      </c>
      <c r="I101" s="1">
        <v>0</v>
      </c>
      <c r="J101" s="1">
        <v>0</v>
      </c>
      <c r="K101" s="1">
        <f>K77</f>
        <v>2802.8</v>
      </c>
      <c r="L101" s="1">
        <v>646.1</v>
      </c>
      <c r="M101" s="1">
        <v>0</v>
      </c>
      <c r="N101" s="1">
        <v>0</v>
      </c>
      <c r="O101" s="34"/>
      <c r="Q101" s="9"/>
      <c r="T101" s="9"/>
    </row>
    <row r="102" spans="1:20" s="4" customFormat="1" ht="18.75" customHeight="1" x14ac:dyDescent="0.25">
      <c r="A102" s="38"/>
      <c r="B102" s="39"/>
      <c r="C102" s="23" t="s">
        <v>7</v>
      </c>
      <c r="D102" s="7">
        <f>E102+F102+G102+H102+I102+J102+K102+L102+M102+N102</f>
        <v>12907.599999999999</v>
      </c>
      <c r="E102" s="1">
        <v>122.3</v>
      </c>
      <c r="F102" s="1">
        <v>0</v>
      </c>
      <c r="G102" s="1">
        <f>G91</f>
        <v>0</v>
      </c>
      <c r="H102" s="1">
        <f>H91</f>
        <v>0</v>
      </c>
      <c r="I102" s="1">
        <v>9641.4</v>
      </c>
      <c r="J102" s="1">
        <v>3076.4</v>
      </c>
      <c r="K102" s="1">
        <f>K78</f>
        <v>54.3</v>
      </c>
      <c r="L102" s="1">
        <v>13.2</v>
      </c>
      <c r="M102" s="1">
        <v>0</v>
      </c>
      <c r="N102" s="1">
        <v>0</v>
      </c>
      <c r="O102" s="34"/>
      <c r="Q102" s="9"/>
    </row>
    <row r="103" spans="1:20" s="4" customFormat="1" ht="18.75" customHeight="1" x14ac:dyDescent="0.25">
      <c r="A103" s="38"/>
      <c r="B103" s="39"/>
      <c r="C103" s="12" t="s">
        <v>8</v>
      </c>
      <c r="D103" s="7">
        <f>E103+F103+G103+H103+I103+J103+K103+L103+M103+N103</f>
        <v>52031.500000000007</v>
      </c>
      <c r="E103" s="1">
        <f>E105-E102</f>
        <v>613</v>
      </c>
      <c r="F103" s="1">
        <v>8258</v>
      </c>
      <c r="G103" s="1">
        <f>G98+G92+G86+G65+G59+G53+G47+G41+G35+G29+G23+G17</f>
        <v>2435</v>
      </c>
      <c r="H103" s="1">
        <f>H98+H92+H86+H65+H59+H53+H47+H41+H35+H29+H23+H17</f>
        <v>2435</v>
      </c>
      <c r="I103" s="1">
        <f>I98+I92+I86+I65+I59+I53+I47+I41+I35+I29+I23+I17+I79+I72</f>
        <v>9557</v>
      </c>
      <c r="J103" s="1">
        <f>J98+J92+J86+J79+J65+J59+J53+J47+J41+J35+J29+J23+J17</f>
        <v>3705</v>
      </c>
      <c r="K103" s="1">
        <f>K98+K92+K86+K79+K65+K59+K53+K47+K41+K35+K29+K23+K17+K72</f>
        <v>4442.6000000000004</v>
      </c>
      <c r="L103" s="1">
        <f>L98+L92+L86+L79+L65+L59+L53+L47+L41+L35+L29+L23+L17+L72</f>
        <v>8085.2000000000007</v>
      </c>
      <c r="M103" s="1">
        <f>M98+M92+M86+M79+M65+M59+M53+M47+M41+M35+M29+M23+M17</f>
        <v>6189.9</v>
      </c>
      <c r="N103" s="1">
        <f>N98+N92+N86+N79+N65+N59+N53+N47+N41+N35+N29+N23+N17</f>
        <v>6310.8</v>
      </c>
      <c r="O103" s="34"/>
      <c r="Q103" s="9"/>
    </row>
    <row r="104" spans="1:20" s="4" customFormat="1" ht="30" customHeight="1" x14ac:dyDescent="0.25">
      <c r="A104" s="38"/>
      <c r="B104" s="39"/>
      <c r="C104" s="12" t="s">
        <v>9</v>
      </c>
      <c r="D104" s="7">
        <f>E104+F104+G104+H104+I104+J104+K104+L104+M104+N104</f>
        <v>0</v>
      </c>
      <c r="E104" s="1">
        <v>0</v>
      </c>
      <c r="F104" s="1">
        <v>0</v>
      </c>
      <c r="G104" s="1">
        <v>0</v>
      </c>
      <c r="H104" s="1">
        <v>0</v>
      </c>
      <c r="I104" s="1">
        <v>0</v>
      </c>
      <c r="J104" s="1">
        <v>0</v>
      </c>
      <c r="K104" s="1">
        <v>0</v>
      </c>
      <c r="L104" s="1">
        <v>0</v>
      </c>
      <c r="M104" s="1">
        <v>0</v>
      </c>
      <c r="N104" s="1">
        <v>0</v>
      </c>
      <c r="O104" s="34"/>
    </row>
    <row r="105" spans="1:20" s="4" customFormat="1" ht="18.75" customHeight="1" x14ac:dyDescent="0.25">
      <c r="A105" s="40"/>
      <c r="B105" s="41"/>
      <c r="C105" s="23" t="s">
        <v>4</v>
      </c>
      <c r="D105" s="7">
        <f>E105+F105+G105+H105+I105+J105+K105+L105+M105+N105</f>
        <v>68388</v>
      </c>
      <c r="E105" s="30">
        <f>E13+E19+E25+E31+E37+E82+E88+E94+E43+E61+E49</f>
        <v>735.3</v>
      </c>
      <c r="F105" s="30">
        <v>8258</v>
      </c>
      <c r="G105" s="30">
        <f>G13+G19+G25+G31+G37+G82+G88+G94+G43+G61+G49</f>
        <v>2435</v>
      </c>
      <c r="H105" s="30">
        <f>H100+H102+H103+H104</f>
        <v>2435</v>
      </c>
      <c r="I105" s="30">
        <f>I100+I102+I103+I104</f>
        <v>19198.400000000001</v>
      </c>
      <c r="J105" s="30">
        <f>J100+J102+J103+J104</f>
        <v>6781.4</v>
      </c>
      <c r="K105" s="30">
        <f>K100+K102+K103+K104+K101</f>
        <v>7299.7000000000007</v>
      </c>
      <c r="L105" s="30">
        <f>SUM(L100:L104)</f>
        <v>8744.5</v>
      </c>
      <c r="M105" s="30">
        <f>M100+M102+M103+M104</f>
        <v>6189.9</v>
      </c>
      <c r="N105" s="30">
        <f>N100+N102+N103+N104</f>
        <v>6310.8</v>
      </c>
      <c r="O105" s="35"/>
      <c r="Q105" s="9"/>
    </row>
    <row r="106" spans="1:20" x14ac:dyDescent="0.25">
      <c r="H106" s="13"/>
    </row>
    <row r="107" spans="1:20" x14ac:dyDescent="0.25">
      <c r="L107" s="13"/>
      <c r="M107" s="13"/>
      <c r="N107" s="13"/>
    </row>
    <row r="108" spans="1:20" s="14" customFormat="1" x14ac:dyDescent="0.25"/>
    <row r="109" spans="1:20" s="14" customFormat="1" x14ac:dyDescent="0.25"/>
    <row r="110" spans="1:20" s="14" customFormat="1" x14ac:dyDescent="0.25">
      <c r="I110" s="15"/>
      <c r="J110" s="15"/>
      <c r="K110" s="68"/>
    </row>
    <row r="111" spans="1:20" x14ac:dyDescent="0.25">
      <c r="K111" s="69"/>
    </row>
    <row r="112" spans="1:20" x14ac:dyDescent="0.25">
      <c r="I112" s="13"/>
      <c r="J112" s="13"/>
      <c r="K112" s="13"/>
    </row>
  </sheetData>
  <mergeCells count="68">
    <mergeCell ref="A55:A60"/>
    <mergeCell ref="B55:B60"/>
    <mergeCell ref="O55:O60"/>
    <mergeCell ref="H1:O1"/>
    <mergeCell ref="A74:A80"/>
    <mergeCell ref="B74:B80"/>
    <mergeCell ref="O74:O80"/>
    <mergeCell ref="A43:A48"/>
    <mergeCell ref="B43:B48"/>
    <mergeCell ref="O43:O48"/>
    <mergeCell ref="A68:A73"/>
    <mergeCell ref="B68:B73"/>
    <mergeCell ref="O68:O73"/>
    <mergeCell ref="B61:B67"/>
    <mergeCell ref="A61:A67"/>
    <mergeCell ref="O61:O67"/>
    <mergeCell ref="A3:O3"/>
    <mergeCell ref="A4:O4"/>
    <mergeCell ref="D8:D9"/>
    <mergeCell ref="A5:O5"/>
    <mergeCell ref="E8:E9"/>
    <mergeCell ref="F8:F9"/>
    <mergeCell ref="H8:H9"/>
    <mergeCell ref="L8:L9"/>
    <mergeCell ref="I8:I9"/>
    <mergeCell ref="A12:O12"/>
    <mergeCell ref="O6:O9"/>
    <mergeCell ref="J8:J9"/>
    <mergeCell ref="K8:K9"/>
    <mergeCell ref="A6:A9"/>
    <mergeCell ref="B6:B9"/>
    <mergeCell ref="C6:C9"/>
    <mergeCell ref="M8:M9"/>
    <mergeCell ref="N8:N9"/>
    <mergeCell ref="D6:N7"/>
    <mergeCell ref="A49:A54"/>
    <mergeCell ref="B49:B54"/>
    <mergeCell ref="O49:O54"/>
    <mergeCell ref="C2:O2"/>
    <mergeCell ref="A81:O81"/>
    <mergeCell ref="A19:A24"/>
    <mergeCell ref="B19:B24"/>
    <mergeCell ref="O19:O24"/>
    <mergeCell ref="A25:A30"/>
    <mergeCell ref="B25:B30"/>
    <mergeCell ref="O25:O30"/>
    <mergeCell ref="O37:O42"/>
    <mergeCell ref="A37:A42"/>
    <mergeCell ref="O31:O36"/>
    <mergeCell ref="G8:G9"/>
    <mergeCell ref="A11:O11"/>
    <mergeCell ref="B37:B42"/>
    <mergeCell ref="A13:A18"/>
    <mergeCell ref="B13:B18"/>
    <mergeCell ref="O13:O18"/>
    <mergeCell ref="A31:A36"/>
    <mergeCell ref="B31:B36"/>
    <mergeCell ref="A82:A87"/>
    <mergeCell ref="B82:B87"/>
    <mergeCell ref="O82:O87"/>
    <mergeCell ref="A88:A93"/>
    <mergeCell ref="B88:B93"/>
    <mergeCell ref="O88:O93"/>
    <mergeCell ref="O100:O105"/>
    <mergeCell ref="A100:B105"/>
    <mergeCell ref="A94:A99"/>
    <mergeCell ref="B94:B99"/>
    <mergeCell ref="O94:O99"/>
  </mergeCells>
  <phoneticPr fontId="1" type="noConversion"/>
  <pageMargins left="0.59055118110236227" right="0.59055118110236227" top="0.98425196850393704" bottom="0.39370078740157483" header="0" footer="0"/>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2013-11-12T12:14:34Z</cp:lastPrinted>
  <dcterms:created xsi:type="dcterms:W3CDTF">2006-09-28T05:33:49Z</dcterms:created>
  <dcterms:modified xsi:type="dcterms:W3CDTF">2021-12-23T09:10:35Z</dcterms:modified>
</cp:coreProperties>
</file>