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7" i="1"/>
  <c r="D33"/>
  <c r="D31"/>
  <c r="D17"/>
  <c r="D15"/>
  <c r="L17"/>
  <c r="L62"/>
  <c r="K63"/>
  <c r="L60"/>
  <c r="L63"/>
  <c r="D58"/>
  <c r="J63"/>
  <c r="L55"/>
  <c r="L48"/>
  <c r="L43"/>
  <c r="L38"/>
  <c r="L33"/>
  <c r="L27"/>
  <c r="L22"/>
  <c r="D24"/>
  <c r="D25"/>
  <c r="D26"/>
  <c r="D23"/>
  <c r="E27"/>
  <c r="F27"/>
  <c r="G27"/>
  <c r="H27"/>
  <c r="I27"/>
  <c r="J27"/>
  <c r="K27"/>
  <c r="E22"/>
  <c r="F22"/>
  <c r="G22"/>
  <c r="H22"/>
  <c r="I22"/>
  <c r="J22"/>
  <c r="K22"/>
  <c r="D63" l="1"/>
  <c r="L65"/>
  <c r="D27"/>
  <c r="K64"/>
  <c r="J64"/>
  <c r="I64"/>
  <c r="H64"/>
  <c r="G64"/>
  <c r="F64"/>
  <c r="H63" l="1"/>
  <c r="G63"/>
  <c r="F63"/>
  <c r="E63"/>
  <c r="K62"/>
  <c r="D62" s="1"/>
  <c r="J62"/>
  <c r="I62"/>
  <c r="H62"/>
  <c r="G62"/>
  <c r="F62"/>
  <c r="E62"/>
  <c r="K61" l="1"/>
  <c r="K65" s="1"/>
  <c r="D65" s="1"/>
  <c r="J61"/>
  <c r="J65" s="1"/>
  <c r="I61"/>
  <c r="H61"/>
  <c r="H65" s="1"/>
  <c r="G61"/>
  <c r="G65" s="1"/>
  <c r="F61"/>
  <c r="F65" s="1"/>
  <c r="E61"/>
  <c r="K60"/>
  <c r="D60" s="1"/>
  <c r="J60"/>
  <c r="I60"/>
  <c r="H60"/>
  <c r="G60"/>
  <c r="F60"/>
  <c r="E60"/>
  <c r="D59"/>
  <c r="D56"/>
  <c r="K55"/>
  <c r="J55"/>
  <c r="I55"/>
  <c r="H55"/>
  <c r="G55"/>
  <c r="F55"/>
  <c r="E55"/>
  <c r="D54"/>
  <c r="D53"/>
  <c r="D52"/>
  <c r="D51"/>
  <c r="K48"/>
  <c r="J48"/>
  <c r="I48"/>
  <c r="H48"/>
  <c r="G48"/>
  <c r="F48"/>
  <c r="E48"/>
  <c r="D47"/>
  <c r="D46"/>
  <c r="D45"/>
  <c r="D44"/>
  <c r="K43"/>
  <c r="J43"/>
  <c r="I43"/>
  <c r="H43"/>
  <c r="G43"/>
  <c r="F43"/>
  <c r="E43"/>
  <c r="D42"/>
  <c r="D41"/>
  <c r="D40"/>
  <c r="D39"/>
  <c r="K38"/>
  <c r="J38"/>
  <c r="I38"/>
  <c r="H38"/>
  <c r="G38"/>
  <c r="F38"/>
  <c r="E38"/>
  <c r="D37"/>
  <c r="D36"/>
  <c r="D35"/>
  <c r="D34"/>
  <c r="K33"/>
  <c r="J33"/>
  <c r="H33"/>
  <c r="G33"/>
  <c r="F33"/>
  <c r="E33"/>
  <c r="D32"/>
  <c r="D38" l="1"/>
  <c r="D48"/>
  <c r="D55"/>
  <c r="D43"/>
  <c r="D61"/>
  <c r="I31"/>
  <c r="D30"/>
  <c r="D29"/>
  <c r="I63" l="1"/>
  <c r="I33"/>
  <c r="D20"/>
  <c r="D19"/>
  <c r="D18"/>
  <c r="K17"/>
  <c r="J17"/>
  <c r="I17"/>
  <c r="H17"/>
  <c r="G17"/>
  <c r="F17"/>
  <c r="D22" l="1"/>
  <c r="I65"/>
  <c r="E16"/>
  <c r="E64" s="1"/>
  <c r="D14"/>
  <c r="D13"/>
  <c r="D64" l="1"/>
  <c r="E65"/>
  <c r="D16"/>
  <c r="E17"/>
</calcChain>
</file>

<file path=xl/sharedStrings.xml><?xml version="1.0" encoding="utf-8"?>
<sst xmlns="http://schemas.openxmlformats.org/spreadsheetml/2006/main" count="93" uniqueCount="45">
  <si>
    <t>ПЕРЕЧЕНЬ</t>
  </si>
  <si>
    <t xml:space="preserve"> всего </t>
  </si>
  <si>
    <t xml:space="preserve">областной   </t>
  </si>
  <si>
    <t xml:space="preserve">ИТОГО       </t>
  </si>
  <si>
    <t xml:space="preserve">Источники финансирования, бюджет     </t>
  </si>
  <si>
    <t xml:space="preserve">местный     </t>
  </si>
  <si>
    <t xml:space="preserve">    Объемы финансирования (тыс. руб.)     </t>
  </si>
  <si>
    <t xml:space="preserve">Обеспечение населения пос. Сия качественной питьевой водой  </t>
  </si>
  <si>
    <t xml:space="preserve">предоставление земельных участков для индивидуального жилищного строительства мноодетным семьям общей площадью 15,45 га (103 семьи)  </t>
  </si>
  <si>
    <t>предоставление компенсационных выплат процентов по целевому кредиту на строительство индивидуального жилого дома участнику программы</t>
  </si>
  <si>
    <t>федеральный</t>
  </si>
  <si>
    <t xml:space="preserve"> показатели результата  реализации мероприятия </t>
  </si>
  <si>
    <t>Задача № 2. Создание условий для развития жилищного строительства</t>
  </si>
  <si>
    <t xml:space="preserve">Обеспечение населения пос. Пинега качественной питьевой водой  </t>
  </si>
  <si>
    <r>
      <t xml:space="preserve">   Наименование   мероприятия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  </t>
    </r>
  </si>
  <si>
    <t>Задача № 3. Строительство объектов жилищно-коммунального хозяйства</t>
  </si>
  <si>
    <t>Цель - повышение доступности жилья и качества жилищного обеспечения  населения</t>
  </si>
  <si>
    <t>Цель  - повышение качества и надежности предоставления жилищно-коммунальных услуг населению</t>
  </si>
  <si>
    <t>Всего по муниципальной программе</t>
  </si>
  <si>
    <t>районный</t>
  </si>
  <si>
    <t>мероприятий муниципальной программы</t>
  </si>
  <si>
    <t xml:space="preserve">отдел архитектуры и строительства администрации МО «Пинежский район», Администрация МО «Пинежский район»    </t>
  </si>
  <si>
    <t>ответственный исполнитель, соисполнители</t>
  </si>
  <si>
    <t xml:space="preserve">отдел архитектуры и строительства администрации МО «Пинежский район», Администрация МО «Пинежский  район»     </t>
  </si>
  <si>
    <t xml:space="preserve">отдел архитектуры и строительства  администрации МО «Пинежский район»      </t>
  </si>
  <si>
    <t xml:space="preserve">отдел архитектуры и строительства администрации МО «Пинежский район»,    Администрация МО «Пинежский район»     </t>
  </si>
  <si>
    <t xml:space="preserve">Разработка схемы территориального планирования Пинежского района </t>
  </si>
  <si>
    <t xml:space="preserve">1.1. Разработка генеральных планов с правилами землепользования и застройки муниципальных образований поселений    </t>
  </si>
  <si>
    <t xml:space="preserve">1.2. Разработка схемы территориального планирования Пинежского района    </t>
  </si>
  <si>
    <t xml:space="preserve">Разработка генеральных планов с правилами землепользования и застройки 9 муниципальных образований в соответствии с муниципальными контрактами </t>
  </si>
  <si>
    <t>2.3. Оказание финансовой поддержки гражданам в целях осуществления индивидуального жилищного строительства</t>
  </si>
  <si>
    <t>2.2. Обеспечение земельных участков, предоставляемых многодетным семьям для индивидуального жилищного строительства и ведения личного подсобного хозяйства объектами инженерной и транспортной инфраструктуры</t>
  </si>
  <si>
    <t xml:space="preserve">3.1. Реконструкция водопроводных очистных сооружений в  пос. Сия Пинежского района Архангельской области   </t>
  </si>
  <si>
    <t>3.2. Реконструкция водоснабжения (строительство водозабора) пос. Пинега</t>
  </si>
  <si>
    <t>2.4. Строительство многокварирных домов</t>
  </si>
  <si>
    <t>Обеспечение жильем нуждающихся граждан</t>
  </si>
  <si>
    <t xml:space="preserve">2.1 Обеспечение земельных участков под массовое жилищное строительство коммунальной, инженерной и транспортрной инфраструктурой   </t>
  </si>
  <si>
    <t xml:space="preserve">Обеспечение земельных участков под массовое жилищное строительство коммунальной, инженерной и транспортной инфраструктурой общей площадью 80,53 га  </t>
  </si>
  <si>
    <t xml:space="preserve">местный  </t>
  </si>
  <si>
    <t>ИТОГО</t>
  </si>
  <si>
    <t xml:space="preserve">1.3. Разработка проектов планировки и проектов межевания территории в населенных пунктах Пинежского района </t>
  </si>
  <si>
    <t>Задача 1. Обеспечение территории Пинежского района документами территориального планирования и проектами планировок.</t>
  </si>
  <si>
    <t>Разработка проектов планирок и проектов межевания территорий Пинежского района</t>
  </si>
  <si>
    <t xml:space="preserve">ПРИЛОЖЕНИЕ № 3
                                                                                                       к муниципальной программе                                                                                                          «Обеспечение качественным, доступным жильем
 и объектами жилищно-коммунального хозяйства
 населения Пинежского муниципального района 
на 2014 – 2021 годы"
</t>
  </si>
  <si>
    <t>"Обеспечение качественным, доступным жильем и объектами жилищно-коммунального хозяйства населения Пинежского района на 2014 – 2021 годы"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</si>
</sst>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8" fillId="0" borderId="2" xfId="0" applyNumberFormat="1" applyFont="1" applyBorder="1"/>
    <xf numFmtId="164" fontId="8" fillId="0" borderId="3" xfId="0" applyNumberFormat="1" applyFont="1" applyBorder="1"/>
    <xf numFmtId="164" fontId="8" fillId="0" borderId="4" xfId="0" applyNumberFormat="1" applyFont="1" applyBorder="1"/>
    <xf numFmtId="164" fontId="7" fillId="0" borderId="1" xfId="0" applyNumberFormat="1" applyFont="1" applyBorder="1" applyAlignment="1">
      <alignment vertical="top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0" fillId="2" borderId="0" xfId="0" applyNumberFormat="1" applyFill="1"/>
    <xf numFmtId="0" fontId="0" fillId="2" borderId="0" xfId="0" applyFill="1"/>
    <xf numFmtId="164" fontId="5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wrapText="1"/>
    </xf>
    <xf numFmtId="164" fontId="9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8" fillId="0" borderId="5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0" fillId="0" borderId="7" xfId="0" applyBorder="1" applyAlignment="1"/>
    <xf numFmtId="164" fontId="5" fillId="0" borderId="4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topLeftCell="A46" zoomScale="120" zoomScaleNormal="120" workbookViewId="0">
      <selection activeCell="D58" sqref="D58"/>
    </sheetView>
  </sheetViews>
  <sheetFormatPr defaultRowHeight="15"/>
  <cols>
    <col min="1" max="1" width="22.42578125" customWidth="1"/>
    <col min="2" max="2" width="15.140625" customWidth="1"/>
    <col min="3" max="3" width="11.5703125" customWidth="1"/>
    <col min="4" max="4" width="9.140625" customWidth="1"/>
    <col min="5" max="5" width="7.42578125" customWidth="1"/>
    <col min="6" max="6" width="6.5703125" customWidth="1"/>
    <col min="7" max="8" width="7.7109375" customWidth="1"/>
    <col min="9" max="9" width="7.42578125" style="24" customWidth="1"/>
    <col min="10" max="12" width="7.85546875" customWidth="1"/>
    <col min="13" max="13" width="19.5703125" customWidth="1"/>
  </cols>
  <sheetData>
    <row r="1" spans="1:13" ht="92.25" customHeight="1">
      <c r="A1" s="1"/>
      <c r="F1" s="46" t="s">
        <v>43</v>
      </c>
      <c r="G1" s="47"/>
      <c r="H1" s="47"/>
      <c r="I1" s="47"/>
      <c r="J1" s="47"/>
      <c r="K1" s="47"/>
      <c r="L1" s="47"/>
      <c r="M1" s="47"/>
    </row>
    <row r="2" spans="1:13" s="3" customFormat="1" ht="15.7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6" customFormat="1" ht="12.75">
      <c r="A3" s="53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6" customFormat="1" ht="12.75">
      <c r="A4" s="53" t="s">
        <v>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s="3" customFormat="1">
      <c r="A5" s="4"/>
      <c r="I5" s="17"/>
    </row>
    <row r="6" spans="1:13" s="3" customFormat="1">
      <c r="A6" s="50" t="s">
        <v>14</v>
      </c>
      <c r="B6" s="50" t="s">
        <v>22</v>
      </c>
      <c r="C6" s="50" t="s">
        <v>4</v>
      </c>
      <c r="D6" s="29" t="s">
        <v>6</v>
      </c>
      <c r="E6" s="30"/>
      <c r="F6" s="30"/>
      <c r="G6" s="30"/>
      <c r="H6" s="30"/>
      <c r="I6" s="30"/>
      <c r="J6" s="30"/>
      <c r="K6" s="30"/>
      <c r="L6" s="31"/>
      <c r="M6" s="50" t="s">
        <v>11</v>
      </c>
    </row>
    <row r="7" spans="1:13" s="3" customFormat="1">
      <c r="A7" s="51"/>
      <c r="B7" s="51"/>
      <c r="C7" s="51"/>
      <c r="D7" s="32"/>
      <c r="E7" s="33"/>
      <c r="F7" s="33"/>
      <c r="G7" s="33"/>
      <c r="H7" s="33"/>
      <c r="I7" s="33"/>
      <c r="J7" s="33"/>
      <c r="K7" s="33"/>
      <c r="L7" s="34"/>
      <c r="M7" s="51"/>
    </row>
    <row r="8" spans="1:13" s="3" customFormat="1">
      <c r="A8" s="51"/>
      <c r="B8" s="51"/>
      <c r="C8" s="51"/>
      <c r="D8" s="50" t="s">
        <v>1</v>
      </c>
      <c r="E8" s="50">
        <v>2014</v>
      </c>
      <c r="F8" s="50">
        <v>2015</v>
      </c>
      <c r="G8" s="50">
        <v>2016</v>
      </c>
      <c r="H8" s="50">
        <v>2017</v>
      </c>
      <c r="I8" s="48">
        <v>2018</v>
      </c>
      <c r="J8" s="50">
        <v>2019</v>
      </c>
      <c r="K8" s="50">
        <v>2020</v>
      </c>
      <c r="L8" s="27">
        <v>2021</v>
      </c>
      <c r="M8" s="51"/>
    </row>
    <row r="9" spans="1:13" s="3" customFormat="1" ht="3" hidden="1" customHeight="1">
      <c r="A9" s="51"/>
      <c r="B9" s="51"/>
      <c r="C9" s="51"/>
      <c r="D9" s="50"/>
      <c r="E9" s="51"/>
      <c r="F9" s="51"/>
      <c r="G9" s="51"/>
      <c r="H9" s="51"/>
      <c r="I9" s="49"/>
      <c r="J9" s="51"/>
      <c r="K9" s="51"/>
      <c r="L9" s="28"/>
      <c r="M9" s="51"/>
    </row>
    <row r="10" spans="1:13" s="3" customFormat="1" ht="11.25" customHeight="1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8">
        <v>9</v>
      </c>
      <c r="J10" s="5">
        <v>10</v>
      </c>
      <c r="K10" s="5">
        <v>11</v>
      </c>
      <c r="L10" s="27">
        <v>12</v>
      </c>
      <c r="M10" s="5">
        <v>15</v>
      </c>
    </row>
    <row r="11" spans="1:13" s="3" customFormat="1" ht="15" customHeight="1">
      <c r="A11" s="43" t="s">
        <v>16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s="3" customFormat="1" ht="15" customHeight="1">
      <c r="A12" s="43" t="s">
        <v>41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s="10" customFormat="1" ht="15" customHeight="1">
      <c r="A13" s="35" t="s">
        <v>27</v>
      </c>
      <c r="B13" s="38" t="s">
        <v>21</v>
      </c>
      <c r="C13" s="7" t="s">
        <v>10</v>
      </c>
      <c r="D13" s="8">
        <f t="shared" ref="D13:D20" si="0">E13+F13+G13+H13+I13+J13+K13</f>
        <v>0</v>
      </c>
      <c r="E13" s="9"/>
      <c r="F13" s="9"/>
      <c r="G13" s="9"/>
      <c r="H13" s="9"/>
      <c r="I13" s="19"/>
      <c r="J13" s="9"/>
      <c r="K13" s="9"/>
      <c r="L13" s="9"/>
      <c r="M13" s="35" t="s">
        <v>29</v>
      </c>
    </row>
    <row r="14" spans="1:13" s="10" customFormat="1" ht="15" customHeight="1">
      <c r="A14" s="36"/>
      <c r="B14" s="39"/>
      <c r="C14" s="8" t="s">
        <v>2</v>
      </c>
      <c r="D14" s="8">
        <f t="shared" si="0"/>
        <v>1680.6</v>
      </c>
      <c r="E14" s="8">
        <v>1213.0999999999999</v>
      </c>
      <c r="F14" s="8">
        <v>467.5</v>
      </c>
      <c r="G14" s="8"/>
      <c r="H14" s="16"/>
      <c r="I14" s="20"/>
      <c r="J14" s="8"/>
      <c r="K14" s="8"/>
      <c r="L14" s="8"/>
      <c r="M14" s="41"/>
    </row>
    <row r="15" spans="1:13" s="10" customFormat="1" ht="11.25">
      <c r="A15" s="36"/>
      <c r="B15" s="39"/>
      <c r="C15" s="8" t="s">
        <v>19</v>
      </c>
      <c r="D15" s="8">
        <f>E15+F15+G15+H15+I15+J15+K15+L15</f>
        <v>4931.3999999999996</v>
      </c>
      <c r="E15" s="8"/>
      <c r="F15" s="8"/>
      <c r="G15" s="8"/>
      <c r="H15" s="8">
        <v>852</v>
      </c>
      <c r="I15" s="20">
        <v>1755.2</v>
      </c>
      <c r="J15" s="8">
        <v>960.2</v>
      </c>
      <c r="K15" s="8">
        <v>682</v>
      </c>
      <c r="L15" s="8">
        <v>682</v>
      </c>
      <c r="M15" s="41"/>
    </row>
    <row r="16" spans="1:13" s="10" customFormat="1" ht="15" customHeight="1">
      <c r="A16" s="36"/>
      <c r="B16" s="39"/>
      <c r="C16" s="8" t="s">
        <v>5</v>
      </c>
      <c r="D16" s="8">
        <f t="shared" si="0"/>
        <v>1124.2</v>
      </c>
      <c r="E16" s="8">
        <f>187.7+163.8+145.1+154.3</f>
        <v>650.90000000000009</v>
      </c>
      <c r="F16" s="8">
        <v>473.3</v>
      </c>
      <c r="G16" s="8"/>
      <c r="H16" s="8"/>
      <c r="I16" s="20"/>
      <c r="J16" s="8"/>
      <c r="K16" s="8"/>
      <c r="L16" s="8"/>
      <c r="M16" s="41"/>
    </row>
    <row r="17" spans="1:13" s="10" customFormat="1" ht="15" customHeight="1">
      <c r="A17" s="37"/>
      <c r="B17" s="40"/>
      <c r="C17" s="8" t="s">
        <v>3</v>
      </c>
      <c r="D17" s="8">
        <f>E17+F17+G17+H17+I17+J17+K17+L17</f>
        <v>7736.2</v>
      </c>
      <c r="E17" s="8">
        <f t="shared" ref="E17:K17" si="1">SUM(E13:E16)</f>
        <v>1864</v>
      </c>
      <c r="F17" s="8">
        <f t="shared" si="1"/>
        <v>940.8</v>
      </c>
      <c r="G17" s="8">
        <f t="shared" si="1"/>
        <v>0</v>
      </c>
      <c r="H17" s="8">
        <f t="shared" si="1"/>
        <v>852</v>
      </c>
      <c r="I17" s="20">
        <f>SUM(I13:I16)</f>
        <v>1755.2</v>
      </c>
      <c r="J17" s="8">
        <f t="shared" si="1"/>
        <v>960.2</v>
      </c>
      <c r="K17" s="8">
        <f t="shared" si="1"/>
        <v>682</v>
      </c>
      <c r="L17" s="8">
        <f>SUM(L13:L16)</f>
        <v>682</v>
      </c>
      <c r="M17" s="42"/>
    </row>
    <row r="18" spans="1:13" s="10" customFormat="1" ht="15" customHeight="1">
      <c r="A18" s="35" t="s">
        <v>28</v>
      </c>
      <c r="B18" s="38" t="s">
        <v>21</v>
      </c>
      <c r="C18" s="7" t="s">
        <v>10</v>
      </c>
      <c r="D18" s="8">
        <f t="shared" si="0"/>
        <v>0</v>
      </c>
      <c r="E18" s="9"/>
      <c r="F18" s="9"/>
      <c r="G18" s="9"/>
      <c r="H18" s="9"/>
      <c r="I18" s="19"/>
      <c r="J18" s="9"/>
      <c r="K18" s="9"/>
      <c r="L18" s="9"/>
      <c r="M18" s="35" t="s">
        <v>26</v>
      </c>
    </row>
    <row r="19" spans="1:13" s="10" customFormat="1" ht="15" customHeight="1">
      <c r="A19" s="58"/>
      <c r="B19" s="63"/>
      <c r="C19" s="8" t="s">
        <v>2</v>
      </c>
      <c r="D19" s="8">
        <f t="shared" si="0"/>
        <v>487.9</v>
      </c>
      <c r="E19" s="8">
        <v>487.9</v>
      </c>
      <c r="F19" s="8"/>
      <c r="G19" s="8"/>
      <c r="H19" s="8"/>
      <c r="I19" s="20"/>
      <c r="J19" s="8"/>
      <c r="K19" s="8"/>
      <c r="L19" s="8"/>
      <c r="M19" s="58"/>
    </row>
    <row r="20" spans="1:13" s="10" customFormat="1" ht="11.25">
      <c r="A20" s="58"/>
      <c r="B20" s="63"/>
      <c r="C20" s="8" t="s">
        <v>19</v>
      </c>
      <c r="D20" s="8">
        <f t="shared" si="0"/>
        <v>104.6</v>
      </c>
      <c r="E20" s="8">
        <v>104.6</v>
      </c>
      <c r="F20" s="8"/>
      <c r="G20" s="8"/>
      <c r="H20" s="8"/>
      <c r="I20" s="20"/>
      <c r="J20" s="8"/>
      <c r="K20" s="8"/>
      <c r="L20" s="8"/>
      <c r="M20" s="58"/>
    </row>
    <row r="21" spans="1:13" s="10" customFormat="1" ht="11.25">
      <c r="A21" s="58"/>
      <c r="B21" s="63"/>
      <c r="C21" s="8" t="s">
        <v>38</v>
      </c>
      <c r="D21" s="8"/>
      <c r="E21" s="8"/>
      <c r="F21" s="8"/>
      <c r="G21" s="8"/>
      <c r="H21" s="8"/>
      <c r="I21" s="20"/>
      <c r="J21" s="8"/>
      <c r="K21" s="8"/>
      <c r="L21" s="8"/>
      <c r="M21" s="58"/>
    </row>
    <row r="22" spans="1:13" s="10" customFormat="1" ht="15" customHeight="1">
      <c r="A22" s="59"/>
      <c r="B22" s="63"/>
      <c r="C22" s="25" t="s">
        <v>39</v>
      </c>
      <c r="D22" s="8">
        <f>D18+D19+D20</f>
        <v>592.5</v>
      </c>
      <c r="E22" s="8">
        <f t="shared" ref="E22:L22" si="2">E18+E19+E20</f>
        <v>592.5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59"/>
    </row>
    <row r="23" spans="1:13" s="10" customFormat="1" ht="15" customHeight="1">
      <c r="A23" s="60" t="s">
        <v>40</v>
      </c>
      <c r="B23" s="64" t="s">
        <v>21</v>
      </c>
      <c r="C23" s="7" t="s">
        <v>10</v>
      </c>
      <c r="D23" s="8">
        <f>E23+F23+G23+H23+I23+J23+K23</f>
        <v>0</v>
      </c>
      <c r="E23" s="8"/>
      <c r="F23" s="8"/>
      <c r="G23" s="8"/>
      <c r="H23" s="8"/>
      <c r="I23" s="20"/>
      <c r="J23" s="8"/>
      <c r="K23" s="8"/>
      <c r="L23" s="8"/>
      <c r="M23" s="64" t="s">
        <v>42</v>
      </c>
    </row>
    <row r="24" spans="1:13" s="10" customFormat="1" ht="15" customHeight="1">
      <c r="A24" s="61"/>
      <c r="B24" s="61"/>
      <c r="C24" s="8" t="s">
        <v>2</v>
      </c>
      <c r="D24" s="8">
        <f>E24+F24+G24+H24+I24+J24+K24</f>
        <v>0</v>
      </c>
      <c r="E24" s="8"/>
      <c r="F24" s="8"/>
      <c r="G24" s="8"/>
      <c r="H24" s="8"/>
      <c r="I24" s="20"/>
      <c r="J24" s="8"/>
      <c r="K24" s="8"/>
      <c r="L24" s="8"/>
      <c r="M24" s="63"/>
    </row>
    <row r="25" spans="1:13" s="10" customFormat="1" ht="15" customHeight="1">
      <c r="A25" s="61"/>
      <c r="B25" s="61"/>
      <c r="C25" s="8" t="s">
        <v>19</v>
      </c>
      <c r="D25" s="8">
        <f>E25+F25+G25+H25+I25+J25+K25</f>
        <v>345</v>
      </c>
      <c r="E25" s="8"/>
      <c r="F25" s="8"/>
      <c r="G25" s="8"/>
      <c r="H25" s="8"/>
      <c r="I25" s="20"/>
      <c r="J25" s="8"/>
      <c r="K25" s="8">
        <v>345</v>
      </c>
      <c r="L25" s="8"/>
      <c r="M25" s="63"/>
    </row>
    <row r="26" spans="1:13" s="10" customFormat="1" ht="15" customHeight="1">
      <c r="A26" s="61"/>
      <c r="B26" s="61"/>
      <c r="C26" s="8" t="s">
        <v>5</v>
      </c>
      <c r="D26" s="8">
        <f>E26+F26+G26+H26+I26+J26+K26</f>
        <v>0</v>
      </c>
      <c r="E26" s="8"/>
      <c r="F26" s="8"/>
      <c r="G26" s="8"/>
      <c r="H26" s="8"/>
      <c r="I26" s="20"/>
      <c r="J26" s="8"/>
      <c r="K26" s="8"/>
      <c r="L26" s="8"/>
      <c r="M26" s="63"/>
    </row>
    <row r="27" spans="1:13" s="10" customFormat="1" ht="15" customHeight="1">
      <c r="A27" s="62"/>
      <c r="B27" s="62"/>
      <c r="C27" s="8" t="s">
        <v>3</v>
      </c>
      <c r="D27" s="26">
        <f>D23+D24+D25+D26</f>
        <v>345</v>
      </c>
      <c r="E27" s="26">
        <f t="shared" ref="E27:L27" si="3">E23+E24+E25+E26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345</v>
      </c>
      <c r="L27" s="26">
        <f t="shared" si="3"/>
        <v>0</v>
      </c>
      <c r="M27" s="65"/>
    </row>
    <row r="28" spans="1:13" s="10" customFormat="1" ht="18" customHeight="1">
      <c r="A28" s="55" t="s">
        <v>12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</row>
    <row r="29" spans="1:13" s="10" customFormat="1" ht="18" customHeight="1">
      <c r="A29" s="35" t="s">
        <v>36</v>
      </c>
      <c r="B29" s="38" t="s">
        <v>23</v>
      </c>
      <c r="C29" s="7" t="s">
        <v>10</v>
      </c>
      <c r="D29" s="8">
        <f>SUM(E29+F29+G29+H29+I29+J29+K29)</f>
        <v>0</v>
      </c>
      <c r="E29" s="11"/>
      <c r="F29" s="11"/>
      <c r="G29" s="11"/>
      <c r="H29" s="11"/>
      <c r="I29" s="21"/>
      <c r="J29" s="11"/>
      <c r="K29" s="11"/>
      <c r="L29" s="11"/>
      <c r="M29" s="35" t="s">
        <v>37</v>
      </c>
    </row>
    <row r="30" spans="1:13" s="10" customFormat="1" ht="15" customHeight="1">
      <c r="A30" s="41"/>
      <c r="B30" s="39"/>
      <c r="C30" s="8" t="s">
        <v>2</v>
      </c>
      <c r="D30" s="8">
        <f>SUM(E30+F30+G30+H30+I30+J30+K30)</f>
        <v>0</v>
      </c>
      <c r="E30" s="8"/>
      <c r="F30" s="8"/>
      <c r="G30" s="8"/>
      <c r="H30" s="8"/>
      <c r="I30" s="20"/>
      <c r="J30" s="8"/>
      <c r="K30" s="8"/>
      <c r="L30" s="8"/>
      <c r="M30" s="41"/>
    </row>
    <row r="31" spans="1:13" s="10" customFormat="1" ht="11.25" customHeight="1">
      <c r="A31" s="41"/>
      <c r="B31" s="39"/>
      <c r="C31" s="8" t="s">
        <v>19</v>
      </c>
      <c r="D31" s="8">
        <f>SUM(E31+F31+G31+H31+I31+J31+K31+L31)</f>
        <v>15938.5</v>
      </c>
      <c r="E31" s="8">
        <v>329</v>
      </c>
      <c r="F31" s="8">
        <v>16</v>
      </c>
      <c r="G31" s="8"/>
      <c r="H31" s="8">
        <v>3092.2</v>
      </c>
      <c r="I31" s="20">
        <f>2451.3</f>
        <v>2451.3000000000002</v>
      </c>
      <c r="J31" s="8"/>
      <c r="K31" s="8">
        <v>5150</v>
      </c>
      <c r="L31" s="8">
        <v>4900</v>
      </c>
      <c r="M31" s="41"/>
    </row>
    <row r="32" spans="1:13" s="10" customFormat="1" ht="15" customHeight="1">
      <c r="A32" s="41"/>
      <c r="B32" s="39"/>
      <c r="C32" s="8" t="s">
        <v>5</v>
      </c>
      <c r="D32" s="8">
        <f>SUM(E32+F32+G32+H32+I32+J32+K32)</f>
        <v>0</v>
      </c>
      <c r="E32" s="8"/>
      <c r="F32" s="8"/>
      <c r="G32" s="8"/>
      <c r="H32" s="8"/>
      <c r="I32" s="20"/>
      <c r="J32" s="8"/>
      <c r="K32" s="8"/>
      <c r="L32" s="8"/>
      <c r="M32" s="41"/>
    </row>
    <row r="33" spans="1:13" s="10" customFormat="1" ht="23.25" customHeight="1">
      <c r="A33" s="42"/>
      <c r="B33" s="40"/>
      <c r="C33" s="8" t="s">
        <v>3</v>
      </c>
      <c r="D33" s="8">
        <f>SUM(E33:L33)</f>
        <v>15938.5</v>
      </c>
      <c r="E33" s="8">
        <f t="shared" ref="E33:J33" si="4">SUM(E29:E32)</f>
        <v>329</v>
      </c>
      <c r="F33" s="8">
        <f t="shared" si="4"/>
        <v>16</v>
      </c>
      <c r="G33" s="8">
        <f t="shared" si="4"/>
        <v>0</v>
      </c>
      <c r="H33" s="8">
        <f t="shared" si="4"/>
        <v>3092.2</v>
      </c>
      <c r="I33" s="20">
        <f t="shared" si="4"/>
        <v>2451.3000000000002</v>
      </c>
      <c r="J33" s="8">
        <f t="shared" si="4"/>
        <v>0</v>
      </c>
      <c r="K33" s="8">
        <f>SUM(K29:K32)</f>
        <v>5150</v>
      </c>
      <c r="L33" s="8">
        <f t="shared" ref="L33" si="5">SUM(L29:L32)</f>
        <v>4900</v>
      </c>
      <c r="M33" s="42"/>
    </row>
    <row r="34" spans="1:13" s="10" customFormat="1" ht="15.75" customHeight="1">
      <c r="A34" s="35" t="s">
        <v>31</v>
      </c>
      <c r="B34" s="38" t="s">
        <v>25</v>
      </c>
      <c r="C34" s="7" t="s">
        <v>10</v>
      </c>
      <c r="D34" s="8">
        <f>SUM(E34+F34+G34+H34+I34+J34+K34)</f>
        <v>0</v>
      </c>
      <c r="E34" s="8"/>
      <c r="F34" s="8"/>
      <c r="G34" s="8"/>
      <c r="H34" s="8"/>
      <c r="I34" s="20"/>
      <c r="J34" s="8"/>
      <c r="K34" s="8"/>
      <c r="L34" s="8"/>
      <c r="M34" s="35" t="s">
        <v>8</v>
      </c>
    </row>
    <row r="35" spans="1:13" s="10" customFormat="1" ht="15" customHeight="1">
      <c r="A35" s="41"/>
      <c r="B35" s="39"/>
      <c r="C35" s="8" t="s">
        <v>2</v>
      </c>
      <c r="D35" s="8">
        <f>SUM(E35+F35+G35+H35+I35+J35+K35)</f>
        <v>0</v>
      </c>
      <c r="E35" s="8"/>
      <c r="F35" s="8"/>
      <c r="G35" s="8"/>
      <c r="H35" s="8"/>
      <c r="I35" s="20"/>
      <c r="J35" s="8"/>
      <c r="K35" s="8"/>
      <c r="L35" s="8"/>
      <c r="M35" s="58"/>
    </row>
    <row r="36" spans="1:13" s="10" customFormat="1" ht="11.25">
      <c r="A36" s="41"/>
      <c r="B36" s="39"/>
      <c r="C36" s="8" t="s">
        <v>19</v>
      </c>
      <c r="D36" s="8">
        <f>SUM(E36+F36+G36+H36+I36+J36+K36)</f>
        <v>859</v>
      </c>
      <c r="E36" s="8"/>
      <c r="F36" s="8">
        <v>859</v>
      </c>
      <c r="G36" s="8"/>
      <c r="H36" s="8"/>
      <c r="I36" s="20"/>
      <c r="J36" s="8"/>
      <c r="K36" s="8"/>
      <c r="L36" s="8"/>
      <c r="M36" s="58"/>
    </row>
    <row r="37" spans="1:13" s="10" customFormat="1" ht="15" customHeight="1">
      <c r="A37" s="41"/>
      <c r="B37" s="39"/>
      <c r="C37" s="8" t="s">
        <v>5</v>
      </c>
      <c r="D37" s="8">
        <f>SUM(E37+F37+G37+H37+I37+J37+K37)</f>
        <v>0</v>
      </c>
      <c r="E37" s="8"/>
      <c r="F37" s="8"/>
      <c r="G37" s="8"/>
      <c r="H37" s="8"/>
      <c r="I37" s="20"/>
      <c r="J37" s="8"/>
      <c r="K37" s="8"/>
      <c r="L37" s="8"/>
      <c r="M37" s="58"/>
    </row>
    <row r="38" spans="1:13" s="10" customFormat="1" ht="36.75" customHeight="1">
      <c r="A38" s="42"/>
      <c r="B38" s="40"/>
      <c r="C38" s="8" t="s">
        <v>3</v>
      </c>
      <c r="D38" s="8">
        <f>SUM(E38:K38)</f>
        <v>859</v>
      </c>
      <c r="E38" s="8">
        <f t="shared" ref="E38:L38" si="6">SUM(E34:E37)</f>
        <v>0</v>
      </c>
      <c r="F38" s="8">
        <f t="shared" si="6"/>
        <v>859</v>
      </c>
      <c r="G38" s="8">
        <f t="shared" si="6"/>
        <v>0</v>
      </c>
      <c r="H38" s="8">
        <f t="shared" si="6"/>
        <v>0</v>
      </c>
      <c r="I38" s="20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59"/>
    </row>
    <row r="39" spans="1:13" s="10" customFormat="1" ht="15.75" customHeight="1">
      <c r="A39" s="35" t="s">
        <v>30</v>
      </c>
      <c r="B39" s="66" t="s">
        <v>24</v>
      </c>
      <c r="C39" s="7" t="s">
        <v>10</v>
      </c>
      <c r="D39" s="8">
        <f>SUM(E39+F39+G39+H39+I39+J39+K39)</f>
        <v>0</v>
      </c>
      <c r="E39" s="8"/>
      <c r="F39" s="8"/>
      <c r="G39" s="8"/>
      <c r="H39" s="8"/>
      <c r="I39" s="20"/>
      <c r="J39" s="8"/>
      <c r="K39" s="8"/>
      <c r="L39" s="8"/>
      <c r="M39" s="35" t="s">
        <v>9</v>
      </c>
    </row>
    <row r="40" spans="1:13" s="10" customFormat="1" ht="15" customHeight="1">
      <c r="A40" s="39"/>
      <c r="B40" s="67"/>
      <c r="C40" s="8" t="s">
        <v>2</v>
      </c>
      <c r="D40" s="8">
        <f>SUM(E40+F40+G40+H40+I40+J40+K40)</f>
        <v>6</v>
      </c>
      <c r="E40" s="8">
        <v>6</v>
      </c>
      <c r="F40" s="8"/>
      <c r="G40" s="8"/>
      <c r="H40" s="8"/>
      <c r="I40" s="20"/>
      <c r="J40" s="8"/>
      <c r="K40" s="8"/>
      <c r="L40" s="8"/>
      <c r="M40" s="39"/>
    </row>
    <row r="41" spans="1:13" s="10" customFormat="1" ht="11.25" customHeight="1">
      <c r="A41" s="39"/>
      <c r="B41" s="67"/>
      <c r="C41" s="8" t="s">
        <v>19</v>
      </c>
      <c r="D41" s="8">
        <f>SUM(E41+F41+G41+H41+I41+J41+K41)</f>
        <v>5</v>
      </c>
      <c r="E41" s="8">
        <v>5</v>
      </c>
      <c r="F41" s="8"/>
      <c r="G41" s="8"/>
      <c r="H41" s="8"/>
      <c r="I41" s="20"/>
      <c r="J41" s="8"/>
      <c r="K41" s="8"/>
      <c r="L41" s="8"/>
      <c r="M41" s="39"/>
    </row>
    <row r="42" spans="1:13" s="10" customFormat="1" ht="12" customHeight="1">
      <c r="A42" s="39"/>
      <c r="B42" s="67"/>
      <c r="C42" s="8" t="s">
        <v>5</v>
      </c>
      <c r="D42" s="8">
        <f>SUM(E42+F42+G42+H42+I42+J42+K42)</f>
        <v>0</v>
      </c>
      <c r="E42" s="8"/>
      <c r="F42" s="8"/>
      <c r="G42" s="8"/>
      <c r="H42" s="8"/>
      <c r="I42" s="20"/>
      <c r="J42" s="8"/>
      <c r="K42" s="8"/>
      <c r="L42" s="8"/>
      <c r="M42" s="39"/>
    </row>
    <row r="43" spans="1:13" s="10" customFormat="1" ht="12" customHeight="1">
      <c r="A43" s="40"/>
      <c r="B43" s="68"/>
      <c r="C43" s="8" t="s">
        <v>3</v>
      </c>
      <c r="D43" s="8">
        <f>SUM(E43:K43)</f>
        <v>11</v>
      </c>
      <c r="E43" s="8">
        <f t="shared" ref="E43:L43" si="7">SUM(E39:E42)</f>
        <v>11</v>
      </c>
      <c r="F43" s="8">
        <f t="shared" si="7"/>
        <v>0</v>
      </c>
      <c r="G43" s="8">
        <f t="shared" si="7"/>
        <v>0</v>
      </c>
      <c r="H43" s="8">
        <f t="shared" si="7"/>
        <v>0</v>
      </c>
      <c r="I43" s="20">
        <f t="shared" si="7"/>
        <v>0</v>
      </c>
      <c r="J43" s="8">
        <f t="shared" si="7"/>
        <v>0</v>
      </c>
      <c r="K43" s="8">
        <f t="shared" si="7"/>
        <v>0</v>
      </c>
      <c r="L43" s="8">
        <f t="shared" si="7"/>
        <v>0</v>
      </c>
      <c r="M43" s="40"/>
    </row>
    <row r="44" spans="1:13" s="10" customFormat="1" ht="17.25" customHeight="1">
      <c r="A44" s="35" t="s">
        <v>34</v>
      </c>
      <c r="B44" s="66" t="s">
        <v>24</v>
      </c>
      <c r="C44" s="7" t="s">
        <v>10</v>
      </c>
      <c r="D44" s="8">
        <f>SUM(E44+F44+G44+H44+I44+J44+K44)</f>
        <v>0</v>
      </c>
      <c r="E44" s="8"/>
      <c r="F44" s="8"/>
      <c r="G44" s="8"/>
      <c r="H44" s="8"/>
      <c r="I44" s="20"/>
      <c r="J44" s="8"/>
      <c r="K44" s="8"/>
      <c r="L44" s="8"/>
      <c r="M44" s="35" t="s">
        <v>35</v>
      </c>
    </row>
    <row r="45" spans="1:13" s="10" customFormat="1" ht="15" customHeight="1">
      <c r="A45" s="39"/>
      <c r="B45" s="67"/>
      <c r="C45" s="8" t="s">
        <v>2</v>
      </c>
      <c r="D45" s="8">
        <f>SUM(E45+F45+G45+H45+I45+J45+K45)</f>
        <v>0</v>
      </c>
      <c r="E45" s="8"/>
      <c r="F45" s="8"/>
      <c r="G45" s="8"/>
      <c r="H45" s="8"/>
      <c r="I45" s="20"/>
      <c r="J45" s="8"/>
      <c r="K45" s="8"/>
      <c r="L45" s="8"/>
      <c r="M45" s="39"/>
    </row>
    <row r="46" spans="1:13" s="10" customFormat="1" ht="11.25" customHeight="1">
      <c r="A46" s="39"/>
      <c r="B46" s="67"/>
      <c r="C46" s="8" t="s">
        <v>19</v>
      </c>
      <c r="D46" s="8">
        <f>SUM(E46+F46+G46+H46+I46+J46+K46)</f>
        <v>0</v>
      </c>
      <c r="E46" s="8"/>
      <c r="F46" s="8"/>
      <c r="G46" s="8"/>
      <c r="H46" s="8"/>
      <c r="I46" s="20">
        <v>0</v>
      </c>
      <c r="J46" s="8"/>
      <c r="K46" s="8"/>
      <c r="L46" s="8"/>
      <c r="M46" s="39"/>
    </row>
    <row r="47" spans="1:13" s="10" customFormat="1" ht="11.25" customHeight="1">
      <c r="A47" s="39"/>
      <c r="B47" s="67"/>
      <c r="C47" s="8" t="s">
        <v>5</v>
      </c>
      <c r="D47" s="8">
        <f>SUM(E47+F47+G47+H47+I47+J47+K47)</f>
        <v>0</v>
      </c>
      <c r="E47" s="8"/>
      <c r="F47" s="8"/>
      <c r="G47" s="8"/>
      <c r="H47" s="8"/>
      <c r="I47" s="20"/>
      <c r="J47" s="8"/>
      <c r="K47" s="8"/>
      <c r="L47" s="8"/>
      <c r="M47" s="39"/>
    </row>
    <row r="48" spans="1:13" s="10" customFormat="1" ht="14.25" customHeight="1">
      <c r="A48" s="40"/>
      <c r="B48" s="68"/>
      <c r="C48" s="8" t="s">
        <v>3</v>
      </c>
      <c r="D48" s="8">
        <f>SUM(E48:K48)</f>
        <v>0</v>
      </c>
      <c r="E48" s="8">
        <f t="shared" ref="E48:L48" si="8">SUM(E44:E47)</f>
        <v>0</v>
      </c>
      <c r="F48" s="8">
        <f t="shared" si="8"/>
        <v>0</v>
      </c>
      <c r="G48" s="8">
        <f t="shared" si="8"/>
        <v>0</v>
      </c>
      <c r="H48" s="8">
        <f t="shared" si="8"/>
        <v>0</v>
      </c>
      <c r="I48" s="20">
        <f t="shared" si="8"/>
        <v>0</v>
      </c>
      <c r="J48" s="8">
        <f t="shared" si="8"/>
        <v>0</v>
      </c>
      <c r="K48" s="8">
        <f t="shared" si="8"/>
        <v>0</v>
      </c>
      <c r="L48" s="8">
        <f t="shared" si="8"/>
        <v>0</v>
      </c>
      <c r="M48" s="40"/>
    </row>
    <row r="49" spans="1:13" s="10" customFormat="1" ht="14.25" customHeight="1">
      <c r="A49" s="69" t="s">
        <v>17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1"/>
    </row>
    <row r="50" spans="1:13" s="10" customFormat="1" ht="15" customHeight="1">
      <c r="A50" s="55" t="s">
        <v>15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71"/>
    </row>
    <row r="51" spans="1:13" s="10" customFormat="1" ht="14.25" customHeight="1">
      <c r="A51" s="35" t="s">
        <v>32</v>
      </c>
      <c r="B51" s="38" t="s">
        <v>23</v>
      </c>
      <c r="C51" s="7" t="s">
        <v>10</v>
      </c>
      <c r="D51" s="8">
        <f>SUM(E51+F51+G51+H51+I51+J51+K51)</f>
        <v>0</v>
      </c>
      <c r="E51" s="8"/>
      <c r="F51" s="8"/>
      <c r="G51" s="8"/>
      <c r="H51" s="8"/>
      <c r="I51" s="20"/>
      <c r="J51" s="8"/>
      <c r="K51" s="8"/>
      <c r="L51" s="8"/>
      <c r="M51" s="35" t="s">
        <v>7</v>
      </c>
    </row>
    <row r="52" spans="1:13" s="10" customFormat="1" ht="11.25" customHeight="1">
      <c r="A52" s="39"/>
      <c r="B52" s="39"/>
      <c r="C52" s="8" t="s">
        <v>2</v>
      </c>
      <c r="D52" s="8">
        <f>SUM(E52+F52+G52+H52+I52+J52+K52)</f>
        <v>43411.5</v>
      </c>
      <c r="E52" s="8">
        <v>4874.8</v>
      </c>
      <c r="F52" s="8">
        <v>6374.5</v>
      </c>
      <c r="G52" s="8">
        <v>342</v>
      </c>
      <c r="H52" s="16"/>
      <c r="I52" s="20">
        <v>31820.2</v>
      </c>
      <c r="J52" s="8"/>
      <c r="K52" s="8"/>
      <c r="L52" s="8"/>
      <c r="M52" s="63"/>
    </row>
    <row r="53" spans="1:13" s="10" customFormat="1" ht="10.5" customHeight="1">
      <c r="A53" s="39"/>
      <c r="B53" s="39"/>
      <c r="C53" s="8" t="s">
        <v>19</v>
      </c>
      <c r="D53" s="8">
        <f>SUM(E53+F53+G53+H53+I53+J53+K53)</f>
        <v>4604.6000000000004</v>
      </c>
      <c r="E53" s="8">
        <v>303</v>
      </c>
      <c r="F53" s="8">
        <v>427</v>
      </c>
      <c r="G53" s="8">
        <v>1014.7</v>
      </c>
      <c r="H53" s="8">
        <v>282.2</v>
      </c>
      <c r="I53" s="20">
        <v>2481.1999999999998</v>
      </c>
      <c r="J53" s="8">
        <v>96.5</v>
      </c>
      <c r="K53" s="8"/>
      <c r="L53" s="8"/>
      <c r="M53" s="63"/>
    </row>
    <row r="54" spans="1:13" s="10" customFormat="1" ht="11.25" customHeight="1">
      <c r="A54" s="39"/>
      <c r="B54" s="39"/>
      <c r="C54" s="8" t="s">
        <v>5</v>
      </c>
      <c r="D54" s="8">
        <f>SUM(E54+F54+G54+H54+I54+J54+K54)</f>
        <v>5</v>
      </c>
      <c r="E54" s="8">
        <v>5</v>
      </c>
      <c r="F54" s="8"/>
      <c r="G54" s="8"/>
      <c r="H54" s="8"/>
      <c r="I54" s="20"/>
      <c r="J54" s="8"/>
      <c r="K54" s="8"/>
      <c r="L54" s="8"/>
      <c r="M54" s="63"/>
    </row>
    <row r="55" spans="1:13" s="10" customFormat="1" ht="21.75" customHeight="1">
      <c r="A55" s="40"/>
      <c r="B55" s="40"/>
      <c r="C55" s="8" t="s">
        <v>3</v>
      </c>
      <c r="D55" s="8">
        <f>SUM(E55:K55)</f>
        <v>48021.100000000006</v>
      </c>
      <c r="E55" s="8">
        <f t="shared" ref="E55:L55" si="9">SUM(E51:E54)</f>
        <v>5182.8</v>
      </c>
      <c r="F55" s="8">
        <f t="shared" si="9"/>
        <v>6801.5</v>
      </c>
      <c r="G55" s="8">
        <f t="shared" si="9"/>
        <v>1356.7</v>
      </c>
      <c r="H55" s="8">
        <f t="shared" si="9"/>
        <v>282.2</v>
      </c>
      <c r="I55" s="20">
        <f t="shared" si="9"/>
        <v>34301.4</v>
      </c>
      <c r="J55" s="8">
        <f t="shared" si="9"/>
        <v>96.5</v>
      </c>
      <c r="K55" s="8">
        <f t="shared" si="9"/>
        <v>0</v>
      </c>
      <c r="L55" s="8">
        <f t="shared" si="9"/>
        <v>0</v>
      </c>
      <c r="M55" s="65"/>
    </row>
    <row r="56" spans="1:13" s="10" customFormat="1" ht="17.25" customHeight="1">
      <c r="A56" s="35" t="s">
        <v>33</v>
      </c>
      <c r="B56" s="38" t="s">
        <v>23</v>
      </c>
      <c r="C56" s="7" t="s">
        <v>10</v>
      </c>
      <c r="D56" s="8">
        <f>SUM(E56+F56+G56+H56+I56+J56+K56)</f>
        <v>0</v>
      </c>
      <c r="E56" s="8"/>
      <c r="F56" s="8"/>
      <c r="G56" s="8"/>
      <c r="H56" s="8"/>
      <c r="I56" s="20"/>
      <c r="J56" s="8"/>
      <c r="K56" s="8"/>
      <c r="L56" s="8"/>
      <c r="M56" s="35" t="s">
        <v>13</v>
      </c>
    </row>
    <row r="57" spans="1:13" s="10" customFormat="1" ht="15" customHeight="1">
      <c r="A57" s="60"/>
      <c r="B57" s="73"/>
      <c r="C57" s="8" t="s">
        <v>2</v>
      </c>
      <c r="D57" s="8">
        <f>SUM(E57+F57+G57+H57+I57+J57+K57+L57)</f>
        <v>4270.8</v>
      </c>
      <c r="E57" s="8"/>
      <c r="F57" s="8"/>
      <c r="G57" s="8"/>
      <c r="H57" s="8"/>
      <c r="I57" s="20"/>
      <c r="J57" s="8"/>
      <c r="K57" s="8">
        <v>1690</v>
      </c>
      <c r="L57" s="8">
        <v>2580.8000000000002</v>
      </c>
      <c r="M57" s="60"/>
    </row>
    <row r="58" spans="1:13" s="10" customFormat="1" ht="16.5" customHeight="1">
      <c r="A58" s="60"/>
      <c r="B58" s="73"/>
      <c r="C58" s="8" t="s">
        <v>19</v>
      </c>
      <c r="D58" s="8">
        <f>SUM(E58+F58+G58+H58+I58+J58+K58+L58)</f>
        <v>10989.9</v>
      </c>
      <c r="E58" s="8"/>
      <c r="F58" s="8"/>
      <c r="G58" s="8"/>
      <c r="H58" s="8"/>
      <c r="I58" s="20">
        <v>1200</v>
      </c>
      <c r="J58" s="8"/>
      <c r="K58" s="8">
        <v>8088</v>
      </c>
      <c r="L58" s="8">
        <v>1701.9</v>
      </c>
      <c r="M58" s="60"/>
    </row>
    <row r="59" spans="1:13" s="10" customFormat="1" ht="15" customHeight="1">
      <c r="A59" s="60"/>
      <c r="B59" s="73"/>
      <c r="C59" s="8" t="s">
        <v>5</v>
      </c>
      <c r="D59" s="8">
        <f>SUM(E59+F59+G59+H59+I59+J59+K59)</f>
        <v>0</v>
      </c>
      <c r="E59" s="8"/>
      <c r="F59" s="8"/>
      <c r="G59" s="8"/>
      <c r="H59" s="8"/>
      <c r="I59" s="20"/>
      <c r="J59" s="8"/>
      <c r="K59" s="8"/>
      <c r="L59" s="8"/>
      <c r="M59" s="60"/>
    </row>
    <row r="60" spans="1:13" s="10" customFormat="1" ht="17.25" customHeight="1">
      <c r="A60" s="72"/>
      <c r="B60" s="74"/>
      <c r="C60" s="8" t="s">
        <v>3</v>
      </c>
      <c r="D60" s="8">
        <f>SUM(E60:L60)</f>
        <v>15260.7</v>
      </c>
      <c r="E60" s="8">
        <f t="shared" ref="E60:K60" si="10">SUM(E56:E59)</f>
        <v>0</v>
      </c>
      <c r="F60" s="8">
        <f t="shared" si="10"/>
        <v>0</v>
      </c>
      <c r="G60" s="8">
        <f t="shared" si="10"/>
        <v>0</v>
      </c>
      <c r="H60" s="8">
        <f t="shared" si="10"/>
        <v>0</v>
      </c>
      <c r="I60" s="20">
        <f t="shared" si="10"/>
        <v>1200</v>
      </c>
      <c r="J60" s="8">
        <f t="shared" si="10"/>
        <v>0</v>
      </c>
      <c r="K60" s="8">
        <f t="shared" si="10"/>
        <v>9778</v>
      </c>
      <c r="L60" s="8">
        <f>SUM(L56:L59)</f>
        <v>4282.7000000000007</v>
      </c>
      <c r="M60" s="72"/>
    </row>
    <row r="61" spans="1:13" s="10" customFormat="1" ht="14.25" customHeight="1">
      <c r="A61" s="35" t="s">
        <v>18</v>
      </c>
      <c r="B61" s="35"/>
      <c r="C61" s="7" t="s">
        <v>10</v>
      </c>
      <c r="D61" s="8">
        <f>E61+F61+G61+H61+I61+J61+K61</f>
        <v>0</v>
      </c>
      <c r="E61" s="8">
        <f>SUM(E56+E44+E39+E34+E29+E18+E13+E51)</f>
        <v>0</v>
      </c>
      <c r="F61" s="8">
        <f t="shared" ref="F61:K61" si="11">SUM(F56+F51+F44+F39+F34+F29+F18+F13)</f>
        <v>0</v>
      </c>
      <c r="G61" s="8">
        <f t="shared" si="11"/>
        <v>0</v>
      </c>
      <c r="H61" s="8">
        <f t="shared" si="11"/>
        <v>0</v>
      </c>
      <c r="I61" s="20">
        <f t="shared" si="11"/>
        <v>0</v>
      </c>
      <c r="J61" s="8">
        <f t="shared" si="11"/>
        <v>0</v>
      </c>
      <c r="K61" s="8">
        <f t="shared" si="11"/>
        <v>0</v>
      </c>
      <c r="L61" s="8"/>
      <c r="M61" s="13"/>
    </row>
    <row r="62" spans="1:13" s="10" customFormat="1" ht="17.25" customHeight="1">
      <c r="A62" s="60"/>
      <c r="B62" s="60"/>
      <c r="C62" s="8" t="s">
        <v>2</v>
      </c>
      <c r="D62" s="8">
        <f>SUM(E62:L62)</f>
        <v>49856.800000000003</v>
      </c>
      <c r="E62" s="8">
        <f>SUM(E14+E19+E30+E35+E40+E52+E57+E45)</f>
        <v>6581.8</v>
      </c>
      <c r="F62" s="8">
        <f>SUM(F14+F19+F30+F35+F40+F52+F57+F45)</f>
        <v>6842</v>
      </c>
      <c r="G62" s="8">
        <f>SUM(G14+G19+G30+G35+G40+G52+G5+G407)</f>
        <v>342</v>
      </c>
      <c r="H62" s="8">
        <f t="shared" ref="H62:L63" si="12">SUM(H14+H19+H30+H35+H40+H52+H57+H45)</f>
        <v>0</v>
      </c>
      <c r="I62" s="20">
        <f t="shared" si="12"/>
        <v>31820.2</v>
      </c>
      <c r="J62" s="8">
        <f t="shared" si="12"/>
        <v>0</v>
      </c>
      <c r="K62" s="8">
        <f t="shared" si="12"/>
        <v>1690</v>
      </c>
      <c r="L62" s="8">
        <f t="shared" si="12"/>
        <v>2580.8000000000002</v>
      </c>
      <c r="M62" s="14"/>
    </row>
    <row r="63" spans="1:13" s="10" customFormat="1" ht="17.25" customHeight="1">
      <c r="A63" s="60"/>
      <c r="B63" s="60"/>
      <c r="C63" s="8" t="s">
        <v>19</v>
      </c>
      <c r="D63" s="8">
        <f>E63+F63+G63+H63+I63+J63+K63+L63</f>
        <v>37778</v>
      </c>
      <c r="E63" s="8">
        <f>SUM(E15+E20+E31+E36+E41+E53+E58+E46)</f>
        <v>741.6</v>
      </c>
      <c r="F63" s="8">
        <f>SUM(F15+F20+F31+F36+F41+F53+F58+F46)</f>
        <v>1302</v>
      </c>
      <c r="G63" s="8">
        <f>SUM(G15+G20+G31+G36+G41+G53+G58+G46)</f>
        <v>1014.7</v>
      </c>
      <c r="H63" s="8">
        <f t="shared" si="12"/>
        <v>4226.3999999999996</v>
      </c>
      <c r="I63" s="20">
        <f t="shared" si="12"/>
        <v>7887.7</v>
      </c>
      <c r="J63" s="20">
        <f t="shared" si="12"/>
        <v>1056.7</v>
      </c>
      <c r="K63" s="20">
        <f>SUM(K15+K20+K25+K31+K36+K41+K53+K58+K46)</f>
        <v>14265</v>
      </c>
      <c r="L63" s="20">
        <f>SUM(L15+L20+L25+L31+L36+L41+L53+L58+L46)</f>
        <v>7283.9</v>
      </c>
      <c r="M63" s="14"/>
    </row>
    <row r="64" spans="1:13" s="10" customFormat="1" ht="15" customHeight="1">
      <c r="A64" s="60"/>
      <c r="B64" s="60"/>
      <c r="C64" s="8" t="s">
        <v>5</v>
      </c>
      <c r="D64" s="8">
        <f>E64+F64+G64+H64+I64+J64+K64</f>
        <v>1129.2</v>
      </c>
      <c r="E64" s="8">
        <f>SUM(E59+E54+E42+E37+E32+E21+E16+E47)</f>
        <v>655.90000000000009</v>
      </c>
      <c r="F64" s="8">
        <f>SUM(F59+F54+F42+F37+F32+F22+F16+F47)</f>
        <v>473.3</v>
      </c>
      <c r="G64" s="8">
        <f>SUM(G59+G54+G42+G37+G32+G22+G47)</f>
        <v>0</v>
      </c>
      <c r="H64" s="8">
        <f>SUM(H59+H54+H42+H37+H32+H22+H47)</f>
        <v>0</v>
      </c>
      <c r="I64" s="20">
        <f>SUM(I59+I54+I42+I37+I32+I22+I47)</f>
        <v>0</v>
      </c>
      <c r="J64" s="8">
        <f>SUM(J59+J54+J42+J37+J32+J22+J47)</f>
        <v>0</v>
      </c>
      <c r="K64" s="8">
        <f>SUM(K59+K54+K42+K37+K32+K22+K47)</f>
        <v>0</v>
      </c>
      <c r="L64" s="8"/>
      <c r="M64" s="14"/>
    </row>
    <row r="65" spans="1:13" s="10" customFormat="1" ht="16.5" customHeight="1">
      <c r="A65" s="72"/>
      <c r="B65" s="72"/>
      <c r="C65" s="8" t="s">
        <v>3</v>
      </c>
      <c r="D65" s="8">
        <f>E65+F65+G65+H65+I65+J65+K65+L65</f>
        <v>88763.999999999985</v>
      </c>
      <c r="E65" s="8">
        <f t="shared" ref="E65:L65" si="13">SUM(E61+E62+E63+E64)</f>
        <v>7979.3000000000011</v>
      </c>
      <c r="F65" s="8">
        <f>SUM(F61+F62+F63+F64)</f>
        <v>8617.2999999999993</v>
      </c>
      <c r="G65" s="8">
        <f t="shared" si="13"/>
        <v>1356.7</v>
      </c>
      <c r="H65" s="8">
        <f t="shared" si="13"/>
        <v>4226.3999999999996</v>
      </c>
      <c r="I65" s="20">
        <f t="shared" si="13"/>
        <v>39707.9</v>
      </c>
      <c r="J65" s="8">
        <f t="shared" si="13"/>
        <v>1056.7</v>
      </c>
      <c r="K65" s="8">
        <f t="shared" si="13"/>
        <v>15955</v>
      </c>
      <c r="L65" s="8">
        <f t="shared" si="13"/>
        <v>9864.7000000000007</v>
      </c>
      <c r="M65" s="15"/>
    </row>
    <row r="66" spans="1:13">
      <c r="A66" s="2"/>
      <c r="B66" s="2"/>
      <c r="C66" s="2"/>
      <c r="D66" s="2"/>
      <c r="E66" s="2"/>
      <c r="F66" s="2"/>
      <c r="G66" s="2"/>
      <c r="H66" s="2"/>
      <c r="I66" s="22"/>
      <c r="J66" s="2"/>
      <c r="K66" s="2"/>
      <c r="L66" s="2"/>
      <c r="M66" s="10"/>
    </row>
    <row r="67" spans="1:13">
      <c r="D67" s="12"/>
      <c r="E67" s="12"/>
      <c r="F67" s="12"/>
      <c r="G67" s="12"/>
      <c r="H67" s="12"/>
      <c r="I67" s="23"/>
      <c r="J67" s="12"/>
      <c r="K67" s="12"/>
      <c r="L67" s="12"/>
      <c r="M67" s="10"/>
    </row>
    <row r="68" spans="1:13">
      <c r="D68" s="12"/>
      <c r="M68" s="10"/>
    </row>
    <row r="69" spans="1:13">
      <c r="M69" s="10"/>
    </row>
    <row r="70" spans="1:13">
      <c r="M70" s="10"/>
    </row>
    <row r="71" spans="1:13">
      <c r="M71" s="2"/>
    </row>
  </sheetData>
  <mergeCells count="51">
    <mergeCell ref="M56:M60"/>
    <mergeCell ref="B56:B60"/>
    <mergeCell ref="A56:A60"/>
    <mergeCell ref="A61:A65"/>
    <mergeCell ref="B61:B65"/>
    <mergeCell ref="B39:B43"/>
    <mergeCell ref="M34:M38"/>
    <mergeCell ref="B51:B55"/>
    <mergeCell ref="A51:A55"/>
    <mergeCell ref="A34:A38"/>
    <mergeCell ref="B34:B38"/>
    <mergeCell ref="M39:M43"/>
    <mergeCell ref="A39:A43"/>
    <mergeCell ref="M51:M55"/>
    <mergeCell ref="A49:M49"/>
    <mergeCell ref="A50:M50"/>
    <mergeCell ref="A44:A48"/>
    <mergeCell ref="B44:B48"/>
    <mergeCell ref="M44:M48"/>
    <mergeCell ref="A28:M28"/>
    <mergeCell ref="A29:A33"/>
    <mergeCell ref="B29:B33"/>
    <mergeCell ref="M29:M33"/>
    <mergeCell ref="A18:A22"/>
    <mergeCell ref="A23:A27"/>
    <mergeCell ref="B18:B22"/>
    <mergeCell ref="B23:B27"/>
    <mergeCell ref="M18:M22"/>
    <mergeCell ref="M23:M27"/>
    <mergeCell ref="F1:M1"/>
    <mergeCell ref="I8:I9"/>
    <mergeCell ref="J8:J9"/>
    <mergeCell ref="E8:E9"/>
    <mergeCell ref="K8:K9"/>
    <mergeCell ref="A2:M2"/>
    <mergeCell ref="A3:M3"/>
    <mergeCell ref="D8:D9"/>
    <mergeCell ref="A4:M4"/>
    <mergeCell ref="F8:F9"/>
    <mergeCell ref="M6:M9"/>
    <mergeCell ref="G8:G9"/>
    <mergeCell ref="H8:H9"/>
    <mergeCell ref="A6:A9"/>
    <mergeCell ref="B6:B9"/>
    <mergeCell ref="C6:C9"/>
    <mergeCell ref="D6:L7"/>
    <mergeCell ref="A13:A17"/>
    <mergeCell ref="B13:B17"/>
    <mergeCell ref="M13:M17"/>
    <mergeCell ref="A11:M11"/>
    <mergeCell ref="A12:M1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2021-04-01T08:48:10Z</dcterms:modified>
</cp:coreProperties>
</file>