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иложение № 2" sheetId="1" r:id="rId1"/>
  </sheets>
  <definedNames>
    <definedName name="_xlnm.Print_Area" localSheetId="0">'приложение № 2'!$A$1:$O$83</definedName>
  </definedNames>
  <calcPr calcId="125725"/>
</workbook>
</file>

<file path=xl/calcChain.xml><?xml version="1.0" encoding="utf-8"?>
<calcChain xmlns="http://schemas.openxmlformats.org/spreadsheetml/2006/main">
  <c r="L73" i="1"/>
  <c r="L78"/>
  <c r="K73"/>
  <c r="N73"/>
  <c r="M73"/>
  <c r="M72"/>
  <c r="M77"/>
  <c r="M82"/>
  <c r="N72"/>
  <c r="L72"/>
  <c r="K71"/>
  <c r="L49"/>
  <c r="M49"/>
  <c r="M78"/>
  <c r="M83"/>
  <c r="N49"/>
  <c r="N78"/>
  <c r="N83"/>
  <c r="F82"/>
  <c r="G82"/>
  <c r="H82"/>
  <c r="I82"/>
  <c r="J82"/>
  <c r="K82"/>
  <c r="N82"/>
  <c r="F83"/>
  <c r="G83"/>
  <c r="H83"/>
  <c r="I83"/>
  <c r="J83"/>
  <c r="G81"/>
  <c r="H81"/>
  <c r="I81"/>
  <c r="J81"/>
  <c r="L81"/>
  <c r="F81"/>
  <c r="F77"/>
  <c r="G77"/>
  <c r="H77"/>
  <c r="I77"/>
  <c r="J77"/>
  <c r="K77"/>
  <c r="L77"/>
  <c r="L82"/>
  <c r="N77"/>
  <c r="F78"/>
  <c r="G78"/>
  <c r="H78"/>
  <c r="I78"/>
  <c r="J78"/>
  <c r="K78"/>
  <c r="K83" s="1"/>
  <c r="K79" s="1"/>
  <c r="G76"/>
  <c r="H76"/>
  <c r="I76"/>
  <c r="J76"/>
  <c r="K76"/>
  <c r="L76"/>
  <c r="M76"/>
  <c r="M81"/>
  <c r="N76"/>
  <c r="N81"/>
  <c r="F76"/>
  <c r="E66"/>
  <c r="E67"/>
  <c r="E65"/>
  <c r="E62"/>
  <c r="E61"/>
  <c r="E60"/>
  <c r="E56"/>
  <c r="E57"/>
  <c r="E55"/>
  <c r="F49"/>
  <c r="G49"/>
  <c r="H49"/>
  <c r="I49"/>
  <c r="J49"/>
  <c r="K49"/>
  <c r="F48"/>
  <c r="G48"/>
  <c r="H48"/>
  <c r="I48"/>
  <c r="J48"/>
  <c r="K48"/>
  <c r="L48"/>
  <c r="M48"/>
  <c r="N48"/>
  <c r="G47"/>
  <c r="H47"/>
  <c r="I47"/>
  <c r="J47"/>
  <c r="K47"/>
  <c r="L47"/>
  <c r="M47"/>
  <c r="N47"/>
  <c r="E26"/>
  <c r="E27"/>
  <c r="E25"/>
  <c r="E21"/>
  <c r="E22"/>
  <c r="E20"/>
  <c r="F47"/>
  <c r="E48"/>
  <c r="E47"/>
  <c r="E43"/>
  <c r="E44"/>
  <c r="E42"/>
  <c r="E37"/>
  <c r="E38"/>
  <c r="E36"/>
  <c r="E31"/>
  <c r="E32"/>
  <c r="E30"/>
  <c r="E72"/>
  <c r="E73"/>
  <c r="E69" s="1"/>
  <c r="E71"/>
  <c r="N74"/>
  <c r="L69"/>
  <c r="M69"/>
  <c r="N69"/>
  <c r="L63"/>
  <c r="M63"/>
  <c r="N63"/>
  <c r="L58"/>
  <c r="M58"/>
  <c r="N58"/>
  <c r="L53"/>
  <c r="M53"/>
  <c r="N53"/>
  <c r="M45"/>
  <c r="N45"/>
  <c r="L40"/>
  <c r="M40"/>
  <c r="N40"/>
  <c r="L34"/>
  <c r="M34"/>
  <c r="N34"/>
  <c r="L28"/>
  <c r="M28"/>
  <c r="N28"/>
  <c r="L23"/>
  <c r="M23"/>
  <c r="N23"/>
  <c r="L18"/>
  <c r="M18"/>
  <c r="N18"/>
  <c r="K18"/>
  <c r="K72"/>
  <c r="J73"/>
  <c r="I72"/>
  <c r="I73"/>
  <c r="J72"/>
  <c r="I69"/>
  <c r="H72"/>
  <c r="F79"/>
  <c r="G79"/>
  <c r="F69"/>
  <c r="G69"/>
  <c r="H69"/>
  <c r="J69"/>
  <c r="K69"/>
  <c r="F74"/>
  <c r="G74"/>
  <c r="I63"/>
  <c r="J63"/>
  <c r="K63"/>
  <c r="I58"/>
  <c r="J58"/>
  <c r="K58"/>
  <c r="I53"/>
  <c r="J53"/>
  <c r="K53"/>
  <c r="I45"/>
  <c r="K45"/>
  <c r="I40"/>
  <c r="J40"/>
  <c r="K40"/>
  <c r="I34"/>
  <c r="J34"/>
  <c r="K34"/>
  <c r="I28"/>
  <c r="J28"/>
  <c r="K28"/>
  <c r="I23"/>
  <c r="J23"/>
  <c r="K23"/>
  <c r="I18"/>
  <c r="J18"/>
  <c r="H73"/>
  <c r="G73"/>
  <c r="K74"/>
  <c r="J74"/>
  <c r="J79"/>
  <c r="J45"/>
  <c r="H74"/>
  <c r="F63"/>
  <c r="G63"/>
  <c r="H63"/>
  <c r="E63"/>
  <c r="F58"/>
  <c r="G58"/>
  <c r="H58"/>
  <c r="E58"/>
  <c r="F53"/>
  <c r="G53"/>
  <c r="H53"/>
  <c r="G45"/>
  <c r="E28"/>
  <c r="E23"/>
  <c r="F34"/>
  <c r="G34"/>
  <c r="H34"/>
  <c r="E34"/>
  <c r="F28"/>
  <c r="G28"/>
  <c r="H28"/>
  <c r="F23"/>
  <c r="G23"/>
  <c r="H23"/>
  <c r="F18"/>
  <c r="G18"/>
  <c r="H18"/>
  <c r="E18"/>
  <c r="E40"/>
  <c r="F40"/>
  <c r="G40"/>
  <c r="H40"/>
  <c r="H79"/>
  <c r="F45"/>
  <c r="E53"/>
  <c r="H45"/>
  <c r="I74"/>
  <c r="I79"/>
  <c r="N79"/>
  <c r="M79"/>
  <c r="E82"/>
  <c r="E77"/>
  <c r="M74"/>
  <c r="E76"/>
  <c r="K81"/>
  <c r="E81"/>
  <c r="L83" l="1"/>
  <c r="L74"/>
  <c r="E78"/>
  <c r="E74" s="1"/>
  <c r="E83"/>
  <c r="E79" s="1"/>
  <c r="E49"/>
  <c r="E45" s="1"/>
  <c r="L79"/>
  <c r="L45"/>
</calcChain>
</file>

<file path=xl/sharedStrings.xml><?xml version="1.0" encoding="utf-8"?>
<sst xmlns="http://schemas.openxmlformats.org/spreadsheetml/2006/main" count="122" uniqueCount="59">
  <si>
    <t>Наименование мероприятия</t>
  </si>
  <si>
    <t>Ответственный исполнитель</t>
  </si>
  <si>
    <t>Источник финансирования</t>
  </si>
  <si>
    <t>Объем финансирования, тыс.рублей</t>
  </si>
  <si>
    <t>всего:</t>
  </si>
  <si>
    <t>2015 г.</t>
  </si>
  <si>
    <t>2016 г.</t>
  </si>
  <si>
    <t>2017 г.</t>
  </si>
  <si>
    <t>Показатели результата реализации мероприятия по годам</t>
  </si>
  <si>
    <t>Подпрограмма N 1 "Организация и обеспечение бюджетного процесса в Пинежском муниципальном районе"</t>
  </si>
  <si>
    <t>Цель подпрограммы N 1 - эффективная организация и обеспечение бюджетного процесса</t>
  </si>
  <si>
    <t>1.1. Нормативное правовое регулирование в сфере бюджетного законодательства</t>
  </si>
  <si>
    <t>Комитет по финансам Администрации МО «Пинежский район»</t>
  </si>
  <si>
    <t>итого</t>
  </si>
  <si>
    <t>в том числе</t>
  </si>
  <si>
    <t>областной бюджет</t>
  </si>
  <si>
    <t>районный бюджет</t>
  </si>
  <si>
    <t xml:space="preserve">ревизия нормативно-правовых актов Пинежского района на соответствие бюджетному законодательству </t>
  </si>
  <si>
    <t>1.2. Организация процесса планирования районного бюджета</t>
  </si>
  <si>
    <t>ежегодное составление проекта решения о районном бюджете в порядке и в сроки, предусмотренные бюджетным законодательством</t>
  </si>
  <si>
    <t>1.3. Организация исполнения районного бюджета и формирования бюджетной отчетности</t>
  </si>
  <si>
    <t>ежегодное исполнение районного бюджета и формирование бюджетной отчетности в порядке и в сроки, предусмотренные бюджетным законодательством</t>
  </si>
  <si>
    <t>Задача N 2 - повышение прозрачности и доступности информации об осуществлении бюджетного процесса и качества управления финансами</t>
  </si>
  <si>
    <t>2.1. Обеспечение наличия и доступности информации о формировании и исполнении районного бюджета и качества управления финансами</t>
  </si>
  <si>
    <t>публикация информации о формировании и исполнении районного бюджета на официальном сайте Администрации Пинежского района в информационно- телекоммуникационной сети "Интернет" (далее - сеть "Интернет") не реже 1 раза в квартал</t>
  </si>
  <si>
    <t>Задача N 3 - обеспечение деятельности комитета по финансам как ответственного исполнителя муниципальной программы</t>
  </si>
  <si>
    <t>3.1. Обеспечение деятельности комитета по финансам как ответственного исполнителя муниципальной программы</t>
  </si>
  <si>
    <t>создание условий для деятельности комитета по финансам по реализации муниципальной программы</t>
  </si>
  <si>
    <t>Всего по подпрограмме N 1</t>
  </si>
  <si>
    <t>Подпрограмма N 2 "Поддержание устойчивого исполнения бюджетов муниципальных образований поселений Пинежского муниципального района»</t>
  </si>
  <si>
    <t>Цель подпрограммы - поддержание устойчивого исполнения бюджетов муниципальных образований поселений Пинежского муниципального района</t>
  </si>
  <si>
    <t>Задача N 1 - нормативное правовое и организационное обеспечение повышения устойчивости исполнения бюджетов муниципальных образований поселений Пинежского района</t>
  </si>
  <si>
    <t>1.1. Подготовка предложений по совершенствованию методик распределения межбюджетных трансфертов, предоставляемых муниципальным образованиям поселений Пинежского района</t>
  </si>
  <si>
    <t>ежегодный сбор и анализ предложений по совершенствованию методик распределения межбюджетных трансфертов, предоставляемых муниципальным образованиям поселений Пинежского района</t>
  </si>
  <si>
    <t>1.2. Осуществление расчетов (определение) объемов межбюджетных трансфертов, предоставляемых бюджетам муниципальных образований поселений Пинежского района</t>
  </si>
  <si>
    <t>ежегодный расчет (уточнение) объемов межбюджетных трансфертов, предоставляемых бюджетам муниципальных образований Пинежского района,  в срок, определенный постановлением Администрации муниципального образования «Пинежский муниципальный район» о разработке проекта решения Собрания депутатов о районном бюджете</t>
  </si>
  <si>
    <t>Задача N 2 - финансовое обеспечение повышения устойчивости исполнения бюджетов муниципальных образований поселений Пинежского района</t>
  </si>
  <si>
    <t>2.1. Перечисление сумм межбюджетных трансфертов в целях поддержания устойчивого исполнения бюджетов муниципальных образований поселений Пинежского района</t>
  </si>
  <si>
    <t>полное и своевременное (в соответствии с кассовым планом) перечисление сумм межбюджетных трансфертов</t>
  </si>
  <si>
    <t>Всего по подпрограмме N 2</t>
  </si>
  <si>
    <t>Всего по муниципальной программе</t>
  </si>
  <si>
    <t>ПРИЛОЖЕНИЕ № 2</t>
  </si>
  <si>
    <t>к муниципальной программе</t>
  </si>
  <si>
    <t xml:space="preserve">"Управление муниципальными </t>
  </si>
  <si>
    <t>финансами Пинежского</t>
  </si>
  <si>
    <t>муниципального района</t>
  </si>
  <si>
    <t>ПЕРЕЧЕНЬ МЕРОПРИЯТИЙ</t>
  </si>
  <si>
    <t>муниципальной программы</t>
  </si>
  <si>
    <t>2018 г.</t>
  </si>
  <si>
    <t>2019 г.</t>
  </si>
  <si>
    <t>2020 г.</t>
  </si>
  <si>
    <t xml:space="preserve">федеральный бюджет </t>
  </si>
  <si>
    <t>1.3. Согласование с органами местного самоуправления поселений, имеющими право на получение дотаций из областного и районного бюджетов</t>
  </si>
  <si>
    <t>ежегодное согласование с органами местного самоуправления поселений  Пинежского района, имеющими право на получение дотаций из областного и районного бюджетов</t>
  </si>
  <si>
    <t>2021 г.</t>
  </si>
  <si>
    <t>2022 г.</t>
  </si>
  <si>
    <t>2023 г.</t>
  </si>
  <si>
    <t>"Управление муниципальными финансами Пинежского муниципального района (2015-2023 годы)"</t>
  </si>
  <si>
    <t>(2015-2023 годы)"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</si>
</sst>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abSelected="1" zoomScaleNormal="100" workbookViewId="0">
      <pane xSplit="4" ySplit="17" topLeftCell="L42" activePane="bottomRight" state="frozen"/>
      <selection pane="topRight" activeCell="E1" sqref="E1"/>
      <selection pane="bottomLeft" activeCell="A18" sqref="A18"/>
      <selection pane="bottomRight" activeCell="L74" sqref="L74"/>
    </sheetView>
  </sheetViews>
  <sheetFormatPr defaultColWidth="8.85546875" defaultRowHeight="15"/>
  <cols>
    <col min="1" max="1" width="2.42578125" style="4" customWidth="1"/>
    <col min="2" max="2" width="34.42578125" style="4" customWidth="1"/>
    <col min="3" max="3" width="16.140625" style="4" customWidth="1"/>
    <col min="4" max="4" width="25.140625" style="4" customWidth="1"/>
    <col min="5" max="5" width="12.5703125" style="4" customWidth="1"/>
    <col min="6" max="6" width="13.140625" style="4" customWidth="1"/>
    <col min="7" max="7" width="12.42578125" style="4" customWidth="1"/>
    <col min="8" max="8" width="12" style="4" customWidth="1"/>
    <col min="9" max="9" width="12.140625" style="4" customWidth="1"/>
    <col min="10" max="10" width="12" style="4" customWidth="1"/>
    <col min="11" max="11" width="11.7109375" style="16" customWidth="1"/>
    <col min="12" max="12" width="12.7109375" style="17" customWidth="1"/>
    <col min="13" max="14" width="11.85546875" style="7" customWidth="1"/>
    <col min="15" max="15" width="29.5703125" style="4" customWidth="1"/>
    <col min="16" max="16384" width="8.85546875" style="4"/>
  </cols>
  <sheetData>
    <row r="1" spans="1:15">
      <c r="O1" s="4" t="s">
        <v>41</v>
      </c>
    </row>
    <row r="2" spans="1:15">
      <c r="O2" s="4" t="s">
        <v>42</v>
      </c>
    </row>
    <row r="3" spans="1:15" ht="18" customHeight="1">
      <c r="O3" s="4" t="s">
        <v>43</v>
      </c>
    </row>
    <row r="4" spans="1:15">
      <c r="O4" s="4" t="s">
        <v>44</v>
      </c>
    </row>
    <row r="5" spans="1:15">
      <c r="O5" s="4" t="s">
        <v>45</v>
      </c>
    </row>
    <row r="6" spans="1:15">
      <c r="O6" s="12" t="s">
        <v>58</v>
      </c>
    </row>
    <row r="8" spans="1:15" ht="18.75" customHeight="1">
      <c r="C8" s="20" t="s">
        <v>46</v>
      </c>
      <c r="D8" s="20"/>
      <c r="E8" s="20"/>
      <c r="F8" s="20"/>
      <c r="G8" s="20"/>
      <c r="H8" s="20"/>
      <c r="I8" s="20"/>
      <c r="J8" s="20"/>
    </row>
    <row r="9" spans="1:15" ht="18.75" customHeight="1">
      <c r="C9" s="20" t="s">
        <v>47</v>
      </c>
      <c r="D9" s="20"/>
      <c r="E9" s="20"/>
      <c r="F9" s="20"/>
      <c r="G9" s="20"/>
      <c r="H9" s="20"/>
      <c r="I9" s="20"/>
      <c r="J9" s="20"/>
    </row>
    <row r="10" spans="1:15" ht="18.75">
      <c r="B10" s="20" t="s">
        <v>57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3" spans="1:15" ht="23.25" customHeight="1">
      <c r="A13" s="21"/>
      <c r="B13" s="22" t="s">
        <v>0</v>
      </c>
      <c r="C13" s="22" t="s">
        <v>1</v>
      </c>
      <c r="D13" s="22" t="s">
        <v>2</v>
      </c>
      <c r="E13" s="24" t="s">
        <v>3</v>
      </c>
      <c r="F13" s="25"/>
      <c r="G13" s="25"/>
      <c r="H13" s="25"/>
      <c r="I13" s="25"/>
      <c r="J13" s="25"/>
      <c r="K13" s="25"/>
      <c r="L13" s="25"/>
      <c r="M13" s="25"/>
      <c r="N13" s="26"/>
      <c r="O13" s="22" t="s">
        <v>8</v>
      </c>
    </row>
    <row r="14" spans="1:15" ht="22.5" customHeight="1">
      <c r="A14" s="21"/>
      <c r="B14" s="22"/>
      <c r="C14" s="22"/>
      <c r="D14" s="22"/>
      <c r="E14" s="5" t="s">
        <v>4</v>
      </c>
      <c r="F14" s="5" t="s">
        <v>5</v>
      </c>
      <c r="G14" s="5" t="s">
        <v>6</v>
      </c>
      <c r="H14" s="5" t="s">
        <v>7</v>
      </c>
      <c r="I14" s="6" t="s">
        <v>48</v>
      </c>
      <c r="J14" s="6" t="s">
        <v>49</v>
      </c>
      <c r="K14" s="15" t="s">
        <v>50</v>
      </c>
      <c r="L14" s="19" t="s">
        <v>54</v>
      </c>
      <c r="M14" s="9" t="s">
        <v>55</v>
      </c>
      <c r="N14" s="9" t="s">
        <v>56</v>
      </c>
      <c r="O14" s="22"/>
    </row>
    <row r="15" spans="1:1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/>
      <c r="J15" s="5"/>
      <c r="K15" s="14"/>
      <c r="L15" s="18"/>
      <c r="M15" s="8"/>
      <c r="N15" s="8"/>
      <c r="O15" s="5">
        <v>8</v>
      </c>
    </row>
    <row r="16" spans="1:15">
      <c r="B16" s="22" t="s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5">
      <c r="B17" s="22" t="s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2:15" ht="19.149999999999999" customHeight="1">
      <c r="B18" s="22" t="s">
        <v>11</v>
      </c>
      <c r="C18" s="22" t="s">
        <v>12</v>
      </c>
      <c r="D18" s="5" t="s">
        <v>13</v>
      </c>
      <c r="E18" s="1">
        <f>E21+E22</f>
        <v>0</v>
      </c>
      <c r="F18" s="1">
        <f t="shared" ref="F18:J18" si="0">F21+F22</f>
        <v>0</v>
      </c>
      <c r="G18" s="1">
        <f t="shared" si="0"/>
        <v>0</v>
      </c>
      <c r="H18" s="1">
        <f t="shared" si="0"/>
        <v>0</v>
      </c>
      <c r="I18" s="1">
        <f t="shared" si="0"/>
        <v>0</v>
      </c>
      <c r="J18" s="1">
        <f t="shared" si="0"/>
        <v>0</v>
      </c>
      <c r="K18" s="1">
        <f>K21+K22</f>
        <v>0</v>
      </c>
      <c r="L18" s="1">
        <f t="shared" ref="L18:N18" si="1">L21+L22</f>
        <v>0</v>
      </c>
      <c r="M18" s="1">
        <f t="shared" si="1"/>
        <v>0</v>
      </c>
      <c r="N18" s="1">
        <f t="shared" si="1"/>
        <v>0</v>
      </c>
      <c r="O18" s="23" t="s">
        <v>17</v>
      </c>
    </row>
    <row r="19" spans="2:15" ht="18" customHeight="1">
      <c r="B19" s="22"/>
      <c r="C19" s="22"/>
      <c r="D19" s="5" t="s">
        <v>14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3"/>
    </row>
    <row r="20" spans="2:15" s="10" customFormat="1" ht="18" customHeight="1">
      <c r="B20" s="22"/>
      <c r="C20" s="22"/>
      <c r="D20" s="11" t="s">
        <v>51</v>
      </c>
      <c r="E20" s="2">
        <f>SUM(F20:N20)</f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3"/>
    </row>
    <row r="21" spans="2:15" ht="16.899999999999999" customHeight="1">
      <c r="B21" s="22"/>
      <c r="C21" s="22"/>
      <c r="D21" s="5" t="s">
        <v>15</v>
      </c>
      <c r="E21" s="2">
        <f t="shared" ref="E21:E22" si="2">SUM(F21:N21)</f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3"/>
    </row>
    <row r="22" spans="2:15" ht="25.5" customHeight="1">
      <c r="B22" s="22"/>
      <c r="C22" s="22"/>
      <c r="D22" s="5" t="s">
        <v>16</v>
      </c>
      <c r="E22" s="2">
        <f t="shared" si="2"/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3"/>
    </row>
    <row r="23" spans="2:15">
      <c r="B23" s="22" t="s">
        <v>18</v>
      </c>
      <c r="C23" s="22" t="s">
        <v>12</v>
      </c>
      <c r="D23" s="5" t="s">
        <v>13</v>
      </c>
      <c r="E23" s="1">
        <f>E26+E27</f>
        <v>0</v>
      </c>
      <c r="F23" s="1">
        <f t="shared" ref="F23:N23" si="3">F26+F27</f>
        <v>0</v>
      </c>
      <c r="G23" s="1">
        <f t="shared" si="3"/>
        <v>0</v>
      </c>
      <c r="H23" s="1">
        <f t="shared" si="3"/>
        <v>0</v>
      </c>
      <c r="I23" s="1">
        <f t="shared" si="3"/>
        <v>0</v>
      </c>
      <c r="J23" s="1">
        <f t="shared" si="3"/>
        <v>0</v>
      </c>
      <c r="K23" s="1">
        <f t="shared" si="3"/>
        <v>0</v>
      </c>
      <c r="L23" s="1">
        <f t="shared" si="3"/>
        <v>0</v>
      </c>
      <c r="M23" s="1">
        <f t="shared" si="3"/>
        <v>0</v>
      </c>
      <c r="N23" s="1">
        <f t="shared" si="3"/>
        <v>0</v>
      </c>
      <c r="O23" s="23" t="s">
        <v>19</v>
      </c>
    </row>
    <row r="24" spans="2:15">
      <c r="B24" s="22"/>
      <c r="C24" s="22"/>
      <c r="D24" s="5" t="s">
        <v>14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3"/>
    </row>
    <row r="25" spans="2:15" s="10" customFormat="1" ht="21.75" customHeight="1">
      <c r="B25" s="22"/>
      <c r="C25" s="22"/>
      <c r="D25" s="11" t="s">
        <v>51</v>
      </c>
      <c r="E25" s="2">
        <f>SUM(F25:N25)</f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3"/>
    </row>
    <row r="26" spans="2:15" ht="22.9" customHeight="1">
      <c r="B26" s="22"/>
      <c r="C26" s="22"/>
      <c r="D26" s="5" t="s">
        <v>15</v>
      </c>
      <c r="E26" s="2">
        <f t="shared" ref="E26:E27" si="4">SUM(F26:N26)</f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3"/>
    </row>
    <row r="27" spans="2:15" ht="33" customHeight="1">
      <c r="B27" s="22"/>
      <c r="C27" s="22"/>
      <c r="D27" s="5" t="s">
        <v>16</v>
      </c>
      <c r="E27" s="2">
        <f t="shared" si="4"/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3"/>
    </row>
    <row r="28" spans="2:15">
      <c r="B28" s="22" t="s">
        <v>20</v>
      </c>
      <c r="C28" s="22" t="s">
        <v>12</v>
      </c>
      <c r="D28" s="5" t="s">
        <v>13</v>
      </c>
      <c r="E28" s="1">
        <f>E31+E32</f>
        <v>0</v>
      </c>
      <c r="F28" s="1">
        <f t="shared" ref="F28:N28" si="5">F31+F32</f>
        <v>0</v>
      </c>
      <c r="G28" s="1">
        <f t="shared" si="5"/>
        <v>0</v>
      </c>
      <c r="H28" s="1">
        <f t="shared" si="5"/>
        <v>0</v>
      </c>
      <c r="I28" s="1">
        <f t="shared" si="5"/>
        <v>0</v>
      </c>
      <c r="J28" s="1">
        <f t="shared" si="5"/>
        <v>0</v>
      </c>
      <c r="K28" s="1">
        <f t="shared" si="5"/>
        <v>0</v>
      </c>
      <c r="L28" s="1">
        <f t="shared" si="5"/>
        <v>0</v>
      </c>
      <c r="M28" s="1">
        <f t="shared" si="5"/>
        <v>0</v>
      </c>
      <c r="N28" s="1">
        <f t="shared" si="5"/>
        <v>0</v>
      </c>
      <c r="O28" s="23" t="s">
        <v>21</v>
      </c>
    </row>
    <row r="29" spans="2:15" ht="18" customHeight="1">
      <c r="B29" s="22"/>
      <c r="C29" s="22"/>
      <c r="D29" s="5" t="s">
        <v>14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3"/>
    </row>
    <row r="30" spans="2:15" s="10" customFormat="1" ht="23.25" customHeight="1">
      <c r="B30" s="22"/>
      <c r="C30" s="22"/>
      <c r="D30" s="11" t="s">
        <v>51</v>
      </c>
      <c r="E30" s="2">
        <f>SUM(F30:N30)</f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3"/>
    </row>
    <row r="31" spans="2:15" ht="21.75" customHeight="1">
      <c r="B31" s="22"/>
      <c r="C31" s="22"/>
      <c r="D31" s="5" t="s">
        <v>15</v>
      </c>
      <c r="E31" s="2">
        <f t="shared" ref="E31:E32" si="6">SUM(F31:N31)</f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3"/>
    </row>
    <row r="32" spans="2:15" ht="32.25" customHeight="1">
      <c r="B32" s="22"/>
      <c r="C32" s="22"/>
      <c r="D32" s="5" t="s">
        <v>16</v>
      </c>
      <c r="E32" s="2">
        <f t="shared" si="6"/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3"/>
    </row>
    <row r="33" spans="2:15">
      <c r="B33" s="22" t="s">
        <v>22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ht="21.75" customHeight="1">
      <c r="B34" s="22" t="s">
        <v>23</v>
      </c>
      <c r="C34" s="22" t="s">
        <v>12</v>
      </c>
      <c r="D34" s="5" t="s">
        <v>13</v>
      </c>
      <c r="E34" s="1">
        <f>E37+E38</f>
        <v>0</v>
      </c>
      <c r="F34" s="1">
        <f t="shared" ref="F34:N34" si="7">F37+F38</f>
        <v>0</v>
      </c>
      <c r="G34" s="1">
        <f t="shared" si="7"/>
        <v>0</v>
      </c>
      <c r="H34" s="1">
        <f t="shared" si="7"/>
        <v>0</v>
      </c>
      <c r="I34" s="1">
        <f t="shared" si="7"/>
        <v>0</v>
      </c>
      <c r="J34" s="1">
        <f t="shared" si="7"/>
        <v>0</v>
      </c>
      <c r="K34" s="1">
        <f t="shared" si="7"/>
        <v>0</v>
      </c>
      <c r="L34" s="1">
        <f t="shared" si="7"/>
        <v>0</v>
      </c>
      <c r="M34" s="1">
        <f t="shared" si="7"/>
        <v>0</v>
      </c>
      <c r="N34" s="1">
        <f t="shared" si="7"/>
        <v>0</v>
      </c>
      <c r="O34" s="23" t="s">
        <v>24</v>
      </c>
    </row>
    <row r="35" spans="2:15" ht="19.5" customHeight="1">
      <c r="B35" s="22"/>
      <c r="C35" s="22"/>
      <c r="D35" s="5" t="s">
        <v>14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3"/>
    </row>
    <row r="36" spans="2:15" s="10" customFormat="1" ht="24" customHeight="1">
      <c r="B36" s="22"/>
      <c r="C36" s="22"/>
      <c r="D36" s="11" t="s">
        <v>51</v>
      </c>
      <c r="E36" s="2">
        <f>SUM(F36:N36)</f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3"/>
    </row>
    <row r="37" spans="2:15" ht="23.25" customHeight="1">
      <c r="B37" s="22"/>
      <c r="C37" s="22"/>
      <c r="D37" s="5" t="s">
        <v>15</v>
      </c>
      <c r="E37" s="2">
        <f t="shared" ref="E37:E38" si="8">SUM(F37:N37)</f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3"/>
    </row>
    <row r="38" spans="2:15" ht="36.75" customHeight="1">
      <c r="B38" s="22"/>
      <c r="C38" s="22"/>
      <c r="D38" s="5" t="s">
        <v>16</v>
      </c>
      <c r="E38" s="2">
        <f t="shared" si="8"/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3"/>
    </row>
    <row r="39" spans="2:15">
      <c r="B39" s="22" t="s">
        <v>25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2:15">
      <c r="B40" s="27" t="s">
        <v>26</v>
      </c>
      <c r="C40" s="22" t="s">
        <v>12</v>
      </c>
      <c r="D40" s="5" t="s">
        <v>13</v>
      </c>
      <c r="E40" s="1">
        <f>E44+E43</f>
        <v>86894.2</v>
      </c>
      <c r="F40" s="1">
        <f t="shared" ref="F40:N40" si="9">F44+F43</f>
        <v>8085.8</v>
      </c>
      <c r="G40" s="1">
        <f t="shared" si="9"/>
        <v>8272.6</v>
      </c>
      <c r="H40" s="1">
        <f t="shared" si="9"/>
        <v>8272.6</v>
      </c>
      <c r="I40" s="1">
        <f t="shared" si="9"/>
        <v>8846.9</v>
      </c>
      <c r="J40" s="1">
        <f t="shared" si="9"/>
        <v>9078.9</v>
      </c>
      <c r="K40" s="1">
        <f t="shared" si="9"/>
        <v>9909.7000000000007</v>
      </c>
      <c r="L40" s="1">
        <f>L44+L43</f>
        <v>11475.9</v>
      </c>
      <c r="M40" s="1">
        <f t="shared" si="9"/>
        <v>11475.9</v>
      </c>
      <c r="N40" s="1">
        <f t="shared" si="9"/>
        <v>11475.9</v>
      </c>
      <c r="O40" s="23" t="s">
        <v>27</v>
      </c>
    </row>
    <row r="41" spans="2:15">
      <c r="B41" s="22"/>
      <c r="C41" s="22"/>
      <c r="D41" s="5" t="s">
        <v>14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3"/>
    </row>
    <row r="42" spans="2:15" s="10" customFormat="1" ht="18.75" customHeight="1">
      <c r="B42" s="22"/>
      <c r="C42" s="22"/>
      <c r="D42" s="11" t="s">
        <v>51</v>
      </c>
      <c r="E42" s="2">
        <f>SUM(F42:N42)</f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3"/>
    </row>
    <row r="43" spans="2:15">
      <c r="B43" s="22"/>
      <c r="C43" s="22"/>
      <c r="D43" s="5" t="s">
        <v>15</v>
      </c>
      <c r="E43" s="2">
        <f t="shared" ref="E43:E44" si="10">SUM(F43:N43)</f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3"/>
    </row>
    <row r="44" spans="2:15" ht="19.5" customHeight="1">
      <c r="B44" s="22"/>
      <c r="C44" s="22"/>
      <c r="D44" s="5" t="s">
        <v>16</v>
      </c>
      <c r="E44" s="2">
        <f t="shared" si="10"/>
        <v>86894.2</v>
      </c>
      <c r="F44" s="2">
        <v>8085.8</v>
      </c>
      <c r="G44" s="2">
        <v>8272.6</v>
      </c>
      <c r="H44" s="2">
        <v>8272.6</v>
      </c>
      <c r="I44" s="2">
        <v>8846.9</v>
      </c>
      <c r="J44" s="2">
        <v>9078.9</v>
      </c>
      <c r="K44" s="2">
        <v>9909.7000000000007</v>
      </c>
      <c r="L44" s="13">
        <v>11475.9</v>
      </c>
      <c r="M44" s="13">
        <v>11475.9</v>
      </c>
      <c r="N44" s="13">
        <v>11475.9</v>
      </c>
      <c r="O44" s="23"/>
    </row>
    <row r="45" spans="2:15">
      <c r="B45" s="22" t="s">
        <v>28</v>
      </c>
      <c r="C45" s="22"/>
      <c r="D45" s="5" t="s">
        <v>13</v>
      </c>
      <c r="E45" s="1">
        <f>E48+E49</f>
        <v>86894.2</v>
      </c>
      <c r="F45" s="1">
        <f t="shared" ref="F45:N45" si="11">F48+F49</f>
        <v>8085.8</v>
      </c>
      <c r="G45" s="1">
        <f t="shared" si="11"/>
        <v>8272.6</v>
      </c>
      <c r="H45" s="1">
        <f t="shared" si="11"/>
        <v>8272.6</v>
      </c>
      <c r="I45" s="1">
        <f t="shared" si="11"/>
        <v>8846.9</v>
      </c>
      <c r="J45" s="1">
        <f t="shared" si="11"/>
        <v>9078.9</v>
      </c>
      <c r="K45" s="1">
        <f t="shared" si="11"/>
        <v>9909.7000000000007</v>
      </c>
      <c r="L45" s="1">
        <f t="shared" si="11"/>
        <v>11475.9</v>
      </c>
      <c r="M45" s="1">
        <f t="shared" si="11"/>
        <v>11475.9</v>
      </c>
      <c r="N45" s="1">
        <f t="shared" si="11"/>
        <v>11475.9</v>
      </c>
      <c r="O45" s="22"/>
    </row>
    <row r="46" spans="2:15">
      <c r="B46" s="22"/>
      <c r="C46" s="22"/>
      <c r="D46" s="5" t="s">
        <v>14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22"/>
    </row>
    <row r="47" spans="2:15" s="10" customFormat="1" ht="18.75" customHeight="1">
      <c r="B47" s="22"/>
      <c r="C47" s="22"/>
      <c r="D47" s="11" t="s">
        <v>51</v>
      </c>
      <c r="E47" s="1">
        <f>SUM(F47:N47)</f>
        <v>0</v>
      </c>
      <c r="F47" s="1">
        <f>F20+F25+F30+F36+F42</f>
        <v>0</v>
      </c>
      <c r="G47" s="1">
        <f t="shared" ref="G47:N49" si="12">G20+G25+G30+G36+G42</f>
        <v>0</v>
      </c>
      <c r="H47" s="1">
        <f t="shared" si="12"/>
        <v>0</v>
      </c>
      <c r="I47" s="1">
        <f t="shared" si="12"/>
        <v>0</v>
      </c>
      <c r="J47" s="1">
        <f t="shared" si="12"/>
        <v>0</v>
      </c>
      <c r="K47" s="1">
        <f t="shared" si="12"/>
        <v>0</v>
      </c>
      <c r="L47" s="1">
        <f t="shared" si="12"/>
        <v>0</v>
      </c>
      <c r="M47" s="1">
        <f t="shared" si="12"/>
        <v>0</v>
      </c>
      <c r="N47" s="1">
        <f t="shared" si="12"/>
        <v>0</v>
      </c>
      <c r="O47" s="22"/>
    </row>
    <row r="48" spans="2:15" ht="21.75" customHeight="1">
      <c r="B48" s="22"/>
      <c r="C48" s="22"/>
      <c r="D48" s="5" t="s">
        <v>15</v>
      </c>
      <c r="E48" s="1">
        <f>SUM(F48:N48)</f>
        <v>0</v>
      </c>
      <c r="F48" s="1">
        <f>F21+F26+F31+F37+F43</f>
        <v>0</v>
      </c>
      <c r="G48" s="1">
        <f t="shared" si="12"/>
        <v>0</v>
      </c>
      <c r="H48" s="1">
        <f t="shared" si="12"/>
        <v>0</v>
      </c>
      <c r="I48" s="1">
        <f t="shared" si="12"/>
        <v>0</v>
      </c>
      <c r="J48" s="1">
        <f t="shared" si="12"/>
        <v>0</v>
      </c>
      <c r="K48" s="1">
        <f t="shared" si="12"/>
        <v>0</v>
      </c>
      <c r="L48" s="1">
        <f t="shared" si="12"/>
        <v>0</v>
      </c>
      <c r="M48" s="1">
        <f t="shared" si="12"/>
        <v>0</v>
      </c>
      <c r="N48" s="1">
        <f t="shared" si="12"/>
        <v>0</v>
      </c>
      <c r="O48" s="22"/>
    </row>
    <row r="49" spans="2:15">
      <c r="B49" s="22"/>
      <c r="C49" s="22"/>
      <c r="D49" s="5" t="s">
        <v>16</v>
      </c>
      <c r="E49" s="1">
        <f>SUM(F49:N49)</f>
        <v>86894.2</v>
      </c>
      <c r="F49" s="1">
        <f>F22+F27+F32+F38+F44</f>
        <v>8085.8</v>
      </c>
      <c r="G49" s="1">
        <f t="shared" si="12"/>
        <v>8272.6</v>
      </c>
      <c r="H49" s="1">
        <f t="shared" si="12"/>
        <v>8272.6</v>
      </c>
      <c r="I49" s="1">
        <f t="shared" si="12"/>
        <v>8846.9</v>
      </c>
      <c r="J49" s="1">
        <f t="shared" si="12"/>
        <v>9078.9</v>
      </c>
      <c r="K49" s="1">
        <f t="shared" si="12"/>
        <v>9909.7000000000007</v>
      </c>
      <c r="L49" s="1">
        <f t="shared" si="12"/>
        <v>11475.9</v>
      </c>
      <c r="M49" s="1">
        <f t="shared" si="12"/>
        <v>11475.9</v>
      </c>
      <c r="N49" s="1">
        <f t="shared" si="12"/>
        <v>11475.9</v>
      </c>
      <c r="O49" s="22"/>
    </row>
    <row r="50" spans="2:15" ht="26.25" customHeight="1">
      <c r="B50" s="22" t="s">
        <v>29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2.5" customHeight="1">
      <c r="B51" s="22" t="s">
        <v>30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2:15" ht="36" customHeight="1">
      <c r="B52" s="22" t="s">
        <v>31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2:15">
      <c r="B53" s="22" t="s">
        <v>32</v>
      </c>
      <c r="C53" s="22" t="s">
        <v>12</v>
      </c>
      <c r="D53" s="5" t="s">
        <v>13</v>
      </c>
      <c r="E53" s="1">
        <f>E56+E57</f>
        <v>0</v>
      </c>
      <c r="F53" s="1">
        <f t="shared" ref="F53:N53" si="13">F56+F57</f>
        <v>0</v>
      </c>
      <c r="G53" s="1">
        <f t="shared" si="13"/>
        <v>0</v>
      </c>
      <c r="H53" s="1">
        <f t="shared" si="13"/>
        <v>0</v>
      </c>
      <c r="I53" s="1">
        <f t="shared" si="13"/>
        <v>0</v>
      </c>
      <c r="J53" s="1">
        <f t="shared" si="13"/>
        <v>0</v>
      </c>
      <c r="K53" s="1">
        <f t="shared" si="13"/>
        <v>0</v>
      </c>
      <c r="L53" s="1">
        <f t="shared" si="13"/>
        <v>0</v>
      </c>
      <c r="M53" s="1">
        <f t="shared" si="13"/>
        <v>0</v>
      </c>
      <c r="N53" s="1">
        <f t="shared" si="13"/>
        <v>0</v>
      </c>
      <c r="O53" s="23" t="s">
        <v>33</v>
      </c>
    </row>
    <row r="54" spans="2:15">
      <c r="B54" s="22"/>
      <c r="C54" s="22"/>
      <c r="D54" s="5" t="s">
        <v>14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3"/>
    </row>
    <row r="55" spans="2:15" s="10" customFormat="1" ht="21.75" customHeight="1">
      <c r="B55" s="22"/>
      <c r="C55" s="22"/>
      <c r="D55" s="11" t="s">
        <v>51</v>
      </c>
      <c r="E55" s="2">
        <f>SUM(F55:N55)</f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3"/>
    </row>
    <row r="56" spans="2:15" ht="21.75" customHeight="1">
      <c r="B56" s="22"/>
      <c r="C56" s="22"/>
      <c r="D56" s="5" t="s">
        <v>15</v>
      </c>
      <c r="E56" s="2">
        <f t="shared" ref="E56:E57" si="14">SUM(F56:N56)</f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3"/>
    </row>
    <row r="57" spans="2:15" ht="21.75" customHeight="1">
      <c r="B57" s="22"/>
      <c r="C57" s="22"/>
      <c r="D57" s="5" t="s">
        <v>16</v>
      </c>
      <c r="E57" s="2">
        <f t="shared" si="14"/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3"/>
    </row>
    <row r="58" spans="2:15" ht="15.6" customHeight="1">
      <c r="B58" s="22" t="s">
        <v>34</v>
      </c>
      <c r="C58" s="22" t="s">
        <v>12</v>
      </c>
      <c r="D58" s="5" t="s">
        <v>13</v>
      </c>
      <c r="E58" s="1">
        <f>E61+E62</f>
        <v>0</v>
      </c>
      <c r="F58" s="1">
        <f t="shared" ref="F58:N58" si="15">F61+F62</f>
        <v>0</v>
      </c>
      <c r="G58" s="1">
        <f t="shared" si="15"/>
        <v>0</v>
      </c>
      <c r="H58" s="1">
        <f t="shared" si="15"/>
        <v>0</v>
      </c>
      <c r="I58" s="1">
        <f t="shared" si="15"/>
        <v>0</v>
      </c>
      <c r="J58" s="1">
        <f t="shared" si="15"/>
        <v>0</v>
      </c>
      <c r="K58" s="1">
        <f t="shared" si="15"/>
        <v>0</v>
      </c>
      <c r="L58" s="1">
        <f t="shared" si="15"/>
        <v>0</v>
      </c>
      <c r="M58" s="1">
        <f t="shared" si="15"/>
        <v>0</v>
      </c>
      <c r="N58" s="1">
        <f t="shared" si="15"/>
        <v>0</v>
      </c>
      <c r="O58" s="23" t="s">
        <v>35</v>
      </c>
    </row>
    <row r="59" spans="2:15" ht="19.5" customHeight="1">
      <c r="B59" s="22"/>
      <c r="C59" s="22"/>
      <c r="D59" s="5" t="s">
        <v>14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3"/>
    </row>
    <row r="60" spans="2:15" s="10" customFormat="1" ht="19.5" customHeight="1">
      <c r="B60" s="22"/>
      <c r="C60" s="22"/>
      <c r="D60" s="11" t="s">
        <v>51</v>
      </c>
      <c r="E60" s="2">
        <f>SUM(F60:N60)</f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3"/>
    </row>
    <row r="61" spans="2:15" ht="30.75" customHeight="1">
      <c r="B61" s="22"/>
      <c r="C61" s="22"/>
      <c r="D61" s="5" t="s">
        <v>15</v>
      </c>
      <c r="E61" s="2">
        <f>SUM(F61:N61)</f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3"/>
    </row>
    <row r="62" spans="2:15" ht="24" customHeight="1">
      <c r="B62" s="22"/>
      <c r="C62" s="22"/>
      <c r="D62" s="5" t="s">
        <v>16</v>
      </c>
      <c r="E62" s="2">
        <f>SUM(F62:N62)</f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3"/>
    </row>
    <row r="63" spans="2:15">
      <c r="B63" s="27" t="s">
        <v>52</v>
      </c>
      <c r="C63" s="22" t="s">
        <v>12</v>
      </c>
      <c r="D63" s="5" t="s">
        <v>13</v>
      </c>
      <c r="E63" s="1">
        <f>E66+E67</f>
        <v>0</v>
      </c>
      <c r="F63" s="1">
        <f t="shared" ref="F63:N63" si="16">F66+F67</f>
        <v>0</v>
      </c>
      <c r="G63" s="1">
        <f t="shared" si="16"/>
        <v>0</v>
      </c>
      <c r="H63" s="1">
        <f t="shared" si="16"/>
        <v>0</v>
      </c>
      <c r="I63" s="1">
        <f t="shared" si="16"/>
        <v>0</v>
      </c>
      <c r="J63" s="1">
        <f t="shared" si="16"/>
        <v>0</v>
      </c>
      <c r="K63" s="1">
        <f t="shared" si="16"/>
        <v>0</v>
      </c>
      <c r="L63" s="1">
        <f t="shared" si="16"/>
        <v>0</v>
      </c>
      <c r="M63" s="1">
        <f t="shared" si="16"/>
        <v>0</v>
      </c>
      <c r="N63" s="1">
        <f t="shared" si="16"/>
        <v>0</v>
      </c>
      <c r="O63" s="23" t="s">
        <v>53</v>
      </c>
    </row>
    <row r="64" spans="2:15">
      <c r="B64" s="22"/>
      <c r="C64" s="22"/>
      <c r="D64" s="5" t="s">
        <v>14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3"/>
    </row>
    <row r="65" spans="2:15" s="10" customFormat="1" ht="20.25" customHeight="1">
      <c r="B65" s="22"/>
      <c r="C65" s="22"/>
      <c r="D65" s="11" t="s">
        <v>51</v>
      </c>
      <c r="E65" s="2">
        <f>SUM(F65:N65)</f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3"/>
    </row>
    <row r="66" spans="2:15" ht="15.75" customHeight="1">
      <c r="B66" s="22"/>
      <c r="C66" s="22"/>
      <c r="D66" s="5" t="s">
        <v>15</v>
      </c>
      <c r="E66" s="2">
        <f t="shared" ref="E66:E67" si="17">SUM(F66:N66)</f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3"/>
    </row>
    <row r="67" spans="2:15" ht="28.5" customHeight="1">
      <c r="B67" s="22"/>
      <c r="C67" s="22"/>
      <c r="D67" s="5" t="s">
        <v>16</v>
      </c>
      <c r="E67" s="2">
        <f t="shared" si="17"/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3"/>
    </row>
    <row r="68" spans="2:15">
      <c r="B68" s="22" t="s">
        <v>36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2:15">
      <c r="B69" s="27" t="s">
        <v>37</v>
      </c>
      <c r="C69" s="22" t="s">
        <v>12</v>
      </c>
      <c r="D69" s="5" t="s">
        <v>13</v>
      </c>
      <c r="E69" s="1">
        <f>E72+E73+E71</f>
        <v>714250.20000000007</v>
      </c>
      <c r="F69" s="1">
        <f t="shared" ref="F69:N69" si="18">F72+F73+F71</f>
        <v>66375.900000000009</v>
      </c>
      <c r="G69" s="1">
        <f t="shared" si="18"/>
        <v>61187.8</v>
      </c>
      <c r="H69" s="1">
        <f t="shared" si="18"/>
        <v>55754.700000000004</v>
      </c>
      <c r="I69" s="1">
        <f t="shared" si="18"/>
        <v>65725.900000000009</v>
      </c>
      <c r="J69" s="1">
        <f t="shared" si="18"/>
        <v>81616.599999999991</v>
      </c>
      <c r="K69" s="1">
        <f t="shared" si="18"/>
        <v>90798</v>
      </c>
      <c r="L69" s="1">
        <f t="shared" si="18"/>
        <v>98731.900000000009</v>
      </c>
      <c r="M69" s="1">
        <f t="shared" si="18"/>
        <v>96977.2</v>
      </c>
      <c r="N69" s="1">
        <f t="shared" si="18"/>
        <v>97082.2</v>
      </c>
      <c r="O69" s="23" t="s">
        <v>38</v>
      </c>
    </row>
    <row r="70" spans="2:15">
      <c r="B70" s="22"/>
      <c r="C70" s="22"/>
      <c r="D70" s="5" t="s">
        <v>14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3"/>
    </row>
    <row r="71" spans="2:15" ht="18.75" customHeight="1">
      <c r="B71" s="22"/>
      <c r="C71" s="22"/>
      <c r="D71" s="6" t="s">
        <v>51</v>
      </c>
      <c r="E71" s="2">
        <f>SUM(F71:N71)</f>
        <v>16007.399999999998</v>
      </c>
      <c r="F71" s="2">
        <v>0</v>
      </c>
      <c r="G71" s="2">
        <v>0</v>
      </c>
      <c r="H71" s="2">
        <v>0</v>
      </c>
      <c r="I71" s="2">
        <v>2225.6</v>
      </c>
      <c r="J71" s="2">
        <v>2461.3000000000002</v>
      </c>
      <c r="K71" s="2">
        <f>2577.7+138</f>
        <v>2715.7</v>
      </c>
      <c r="L71" s="2">
        <v>2809.6</v>
      </c>
      <c r="M71" s="2">
        <v>2840</v>
      </c>
      <c r="N71" s="2">
        <v>2955.2</v>
      </c>
      <c r="O71" s="23"/>
    </row>
    <row r="72" spans="2:15" ht="18.75" customHeight="1">
      <c r="B72" s="22"/>
      <c r="C72" s="22"/>
      <c r="D72" s="5" t="s">
        <v>15</v>
      </c>
      <c r="E72" s="2">
        <f t="shared" ref="E72:E73" si="19">SUM(F72:N72)</f>
        <v>47371</v>
      </c>
      <c r="F72" s="2">
        <v>6481.6</v>
      </c>
      <c r="G72" s="2">
        <v>4271.8</v>
      </c>
      <c r="H72" s="2">
        <f>4128.5+1955</f>
        <v>6083.5</v>
      </c>
      <c r="I72" s="2">
        <f>875+4033.1+1009.1</f>
        <v>5917.2000000000007</v>
      </c>
      <c r="J72" s="2">
        <f>875+4119.9</f>
        <v>4994.8999999999996</v>
      </c>
      <c r="K72" s="2">
        <f>875+4141.8</f>
        <v>5016.8</v>
      </c>
      <c r="L72" s="2">
        <f>4200+1225</f>
        <v>5425</v>
      </c>
      <c r="M72" s="2">
        <f>3370.2+1225</f>
        <v>4595.2</v>
      </c>
      <c r="N72" s="2">
        <f>3360+1225</f>
        <v>4585</v>
      </c>
      <c r="O72" s="23"/>
    </row>
    <row r="73" spans="2:15" ht="45.75" customHeight="1">
      <c r="B73" s="22"/>
      <c r="C73" s="22"/>
      <c r="D73" s="5" t="s">
        <v>16</v>
      </c>
      <c r="E73" s="2">
        <f t="shared" si="19"/>
        <v>650871.80000000005</v>
      </c>
      <c r="F73" s="2">
        <v>59894.3</v>
      </c>
      <c r="G73" s="2">
        <f>2571.5+54344.5</f>
        <v>56916</v>
      </c>
      <c r="H73" s="2">
        <f>3387.4+44783.8+1000+500</f>
        <v>49671.200000000004</v>
      </c>
      <c r="I73" s="2">
        <f>4962.8+48895.7+1172.5+1321.8+2239.4-1009.1</f>
        <v>57583.100000000006</v>
      </c>
      <c r="J73" s="2">
        <f>5291+69002.9-133.5</f>
        <v>74160.399999999994</v>
      </c>
      <c r="K73" s="2">
        <f>6313.3+79010.4-2191.2-67</f>
        <v>83065.5</v>
      </c>
      <c r="L73" s="13">
        <f>8500.4+81041.6+300+655.3</f>
        <v>90497.3</v>
      </c>
      <c r="M73" s="13">
        <f t="shared" ref="M73:N73" si="20">8500.4+81041.6</f>
        <v>89542</v>
      </c>
      <c r="N73" s="13">
        <f t="shared" si="20"/>
        <v>89542</v>
      </c>
      <c r="O73" s="23"/>
    </row>
    <row r="74" spans="2:15">
      <c r="B74" s="22" t="s">
        <v>39</v>
      </c>
      <c r="C74" s="22"/>
      <c r="D74" s="5" t="s">
        <v>13</v>
      </c>
      <c r="E74" s="1">
        <f>E77+E78+E76</f>
        <v>714250.20000000007</v>
      </c>
      <c r="F74" s="1">
        <f t="shared" ref="F74:N74" si="21">F77+F78+F76</f>
        <v>66375.900000000009</v>
      </c>
      <c r="G74" s="1">
        <f t="shared" si="21"/>
        <v>61187.8</v>
      </c>
      <c r="H74" s="1">
        <f t="shared" si="21"/>
        <v>55754.700000000004</v>
      </c>
      <c r="I74" s="1">
        <f t="shared" si="21"/>
        <v>65725.900000000009</v>
      </c>
      <c r="J74" s="1">
        <f t="shared" si="21"/>
        <v>81616.599999999991</v>
      </c>
      <c r="K74" s="1">
        <f t="shared" si="21"/>
        <v>90798</v>
      </c>
      <c r="L74" s="1">
        <f t="shared" si="21"/>
        <v>98731.900000000009</v>
      </c>
      <c r="M74" s="1">
        <f t="shared" si="21"/>
        <v>96977.2</v>
      </c>
      <c r="N74" s="1">
        <f t="shared" si="21"/>
        <v>97082.2</v>
      </c>
      <c r="O74" s="22"/>
    </row>
    <row r="75" spans="2:15" ht="12.75" customHeight="1">
      <c r="B75" s="22"/>
      <c r="C75" s="22"/>
      <c r="D75" s="5" t="s">
        <v>14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2"/>
    </row>
    <row r="76" spans="2:15" ht="16.5" customHeight="1">
      <c r="B76" s="22"/>
      <c r="C76" s="22"/>
      <c r="D76" s="6" t="s">
        <v>51</v>
      </c>
      <c r="E76" s="1">
        <f>SUM(F76:N76)</f>
        <v>16007.399999999998</v>
      </c>
      <c r="F76" s="1">
        <f>F71+F65+F60+F55</f>
        <v>0</v>
      </c>
      <c r="G76" s="1">
        <f t="shared" ref="G76:N76" si="22">G71+G65+G60+G55</f>
        <v>0</v>
      </c>
      <c r="H76" s="1">
        <f t="shared" si="22"/>
        <v>0</v>
      </c>
      <c r="I76" s="1">
        <f t="shared" si="22"/>
        <v>2225.6</v>
      </c>
      <c r="J76" s="1">
        <f t="shared" si="22"/>
        <v>2461.3000000000002</v>
      </c>
      <c r="K76" s="1">
        <f t="shared" si="22"/>
        <v>2715.7</v>
      </c>
      <c r="L76" s="1">
        <f t="shared" si="22"/>
        <v>2809.6</v>
      </c>
      <c r="M76" s="1">
        <f t="shared" si="22"/>
        <v>2840</v>
      </c>
      <c r="N76" s="1">
        <f t="shared" si="22"/>
        <v>2955.2</v>
      </c>
      <c r="O76" s="22"/>
    </row>
    <row r="77" spans="2:15">
      <c r="B77" s="22"/>
      <c r="C77" s="22"/>
      <c r="D77" s="5" t="s">
        <v>15</v>
      </c>
      <c r="E77" s="1">
        <f t="shared" ref="E77:E78" si="23">SUM(F77:N77)</f>
        <v>47371</v>
      </c>
      <c r="F77" s="1">
        <f t="shared" ref="F77:N77" si="24">F72+F66+F61+F56</f>
        <v>6481.6</v>
      </c>
      <c r="G77" s="1">
        <f t="shared" si="24"/>
        <v>4271.8</v>
      </c>
      <c r="H77" s="1">
        <f t="shared" si="24"/>
        <v>6083.5</v>
      </c>
      <c r="I77" s="1">
        <f t="shared" si="24"/>
        <v>5917.2000000000007</v>
      </c>
      <c r="J77" s="1">
        <f t="shared" si="24"/>
        <v>4994.8999999999996</v>
      </c>
      <c r="K77" s="1">
        <f t="shared" si="24"/>
        <v>5016.8</v>
      </c>
      <c r="L77" s="1">
        <f t="shared" si="24"/>
        <v>5425</v>
      </c>
      <c r="M77" s="1">
        <f t="shared" si="24"/>
        <v>4595.2</v>
      </c>
      <c r="N77" s="1">
        <f t="shared" si="24"/>
        <v>4585</v>
      </c>
      <c r="O77" s="22"/>
    </row>
    <row r="78" spans="2:15">
      <c r="B78" s="22"/>
      <c r="C78" s="22"/>
      <c r="D78" s="5" t="s">
        <v>16</v>
      </c>
      <c r="E78" s="1">
        <f t="shared" si="23"/>
        <v>650871.80000000005</v>
      </c>
      <c r="F78" s="1">
        <f t="shared" ref="F78:N78" si="25">F73+F67+F62+F57</f>
        <v>59894.3</v>
      </c>
      <c r="G78" s="1">
        <f t="shared" si="25"/>
        <v>56916</v>
      </c>
      <c r="H78" s="1">
        <f t="shared" si="25"/>
        <v>49671.200000000004</v>
      </c>
      <c r="I78" s="1">
        <f t="shared" si="25"/>
        <v>57583.100000000006</v>
      </c>
      <c r="J78" s="1">
        <f t="shared" si="25"/>
        <v>74160.399999999994</v>
      </c>
      <c r="K78" s="1">
        <f t="shared" si="25"/>
        <v>83065.5</v>
      </c>
      <c r="L78" s="1">
        <f t="shared" si="25"/>
        <v>90497.3</v>
      </c>
      <c r="M78" s="1">
        <f t="shared" si="25"/>
        <v>89542</v>
      </c>
      <c r="N78" s="1">
        <f t="shared" si="25"/>
        <v>89542</v>
      </c>
      <c r="O78" s="22"/>
    </row>
    <row r="79" spans="2:15">
      <c r="B79" s="22" t="s">
        <v>40</v>
      </c>
      <c r="C79" s="22"/>
      <c r="D79" s="5" t="s">
        <v>13</v>
      </c>
      <c r="E79" s="1">
        <f>E82+E83+E81</f>
        <v>801144.4</v>
      </c>
      <c r="F79" s="1">
        <f t="shared" ref="F79:N79" si="26">F82+F83+F81</f>
        <v>74461.700000000012</v>
      </c>
      <c r="G79" s="1">
        <f t="shared" si="26"/>
        <v>69460.399999999994</v>
      </c>
      <c r="H79" s="1">
        <f t="shared" si="26"/>
        <v>64027.3</v>
      </c>
      <c r="I79" s="1">
        <f t="shared" si="26"/>
        <v>74572.800000000003</v>
      </c>
      <c r="J79" s="1">
        <f t="shared" si="26"/>
        <v>90695.499999999985</v>
      </c>
      <c r="K79" s="1">
        <f>K82+K83+K81</f>
        <v>100707.7</v>
      </c>
      <c r="L79" s="1">
        <f t="shared" si="26"/>
        <v>110207.8</v>
      </c>
      <c r="M79" s="1">
        <f t="shared" si="26"/>
        <v>108453.09999999999</v>
      </c>
      <c r="N79" s="1">
        <f t="shared" si="26"/>
        <v>108558.09999999999</v>
      </c>
      <c r="O79" s="22"/>
    </row>
    <row r="80" spans="2:15" ht="15.75" customHeight="1">
      <c r="B80" s="22"/>
      <c r="C80" s="22"/>
      <c r="D80" s="5" t="s">
        <v>14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22"/>
    </row>
    <row r="81" spans="2:15" ht="15.75" customHeight="1">
      <c r="B81" s="22"/>
      <c r="C81" s="22"/>
      <c r="D81" s="6" t="s">
        <v>51</v>
      </c>
      <c r="E81" s="1">
        <f>SUM(F81:N81)</f>
        <v>16007.399999999998</v>
      </c>
      <c r="F81" s="1">
        <f>F76+F47</f>
        <v>0</v>
      </c>
      <c r="G81" s="1">
        <f t="shared" ref="G81:N81" si="27">G76+G47</f>
        <v>0</v>
      </c>
      <c r="H81" s="1">
        <f t="shared" si="27"/>
        <v>0</v>
      </c>
      <c r="I81" s="1">
        <f t="shared" si="27"/>
        <v>2225.6</v>
      </c>
      <c r="J81" s="1">
        <f t="shared" si="27"/>
        <v>2461.3000000000002</v>
      </c>
      <c r="K81" s="1">
        <f t="shared" si="27"/>
        <v>2715.7</v>
      </c>
      <c r="L81" s="1">
        <f t="shared" si="27"/>
        <v>2809.6</v>
      </c>
      <c r="M81" s="1">
        <f t="shared" si="27"/>
        <v>2840</v>
      </c>
      <c r="N81" s="1">
        <f t="shared" si="27"/>
        <v>2955.2</v>
      </c>
      <c r="O81" s="22"/>
    </row>
    <row r="82" spans="2:15">
      <c r="B82" s="22"/>
      <c r="C82" s="22"/>
      <c r="D82" s="5" t="s">
        <v>15</v>
      </c>
      <c r="E82" s="1">
        <f t="shared" ref="E82:E83" si="28">SUM(F82:N82)</f>
        <v>47371</v>
      </c>
      <c r="F82" s="1">
        <f t="shared" ref="F82:N82" si="29">F77+F48</f>
        <v>6481.6</v>
      </c>
      <c r="G82" s="1">
        <f t="shared" si="29"/>
        <v>4271.8</v>
      </c>
      <c r="H82" s="1">
        <f t="shared" si="29"/>
        <v>6083.5</v>
      </c>
      <c r="I82" s="1">
        <f t="shared" si="29"/>
        <v>5917.2000000000007</v>
      </c>
      <c r="J82" s="1">
        <f t="shared" si="29"/>
        <v>4994.8999999999996</v>
      </c>
      <c r="K82" s="1">
        <f t="shared" si="29"/>
        <v>5016.8</v>
      </c>
      <c r="L82" s="1">
        <f t="shared" si="29"/>
        <v>5425</v>
      </c>
      <c r="M82" s="1">
        <f t="shared" si="29"/>
        <v>4595.2</v>
      </c>
      <c r="N82" s="1">
        <f t="shared" si="29"/>
        <v>4585</v>
      </c>
      <c r="O82" s="22"/>
    </row>
    <row r="83" spans="2:15" ht="19.149999999999999" customHeight="1">
      <c r="B83" s="22"/>
      <c r="C83" s="22"/>
      <c r="D83" s="5" t="s">
        <v>16</v>
      </c>
      <c r="E83" s="1">
        <f t="shared" si="28"/>
        <v>737766</v>
      </c>
      <c r="F83" s="1">
        <f t="shared" ref="F83:N83" si="30">F78+F49</f>
        <v>67980.100000000006</v>
      </c>
      <c r="G83" s="1">
        <f t="shared" si="30"/>
        <v>65188.6</v>
      </c>
      <c r="H83" s="1">
        <f t="shared" si="30"/>
        <v>57943.8</v>
      </c>
      <c r="I83" s="1">
        <f t="shared" si="30"/>
        <v>66430</v>
      </c>
      <c r="J83" s="1">
        <f t="shared" si="30"/>
        <v>83239.299999999988</v>
      </c>
      <c r="K83" s="1">
        <f t="shared" si="30"/>
        <v>92975.2</v>
      </c>
      <c r="L83" s="1">
        <f t="shared" si="30"/>
        <v>101973.2</v>
      </c>
      <c r="M83" s="1">
        <f t="shared" si="30"/>
        <v>101017.9</v>
      </c>
      <c r="N83" s="1">
        <f t="shared" si="30"/>
        <v>101017.9</v>
      </c>
      <c r="O83" s="22"/>
    </row>
    <row r="85" spans="2:15">
      <c r="J85" s="3"/>
      <c r="K85" s="3"/>
      <c r="L85" s="3"/>
      <c r="M85" s="3"/>
      <c r="N85" s="3"/>
    </row>
    <row r="86" spans="2:15">
      <c r="E86" s="3"/>
      <c r="F86" s="3"/>
      <c r="G86" s="3"/>
      <c r="H86" s="3"/>
      <c r="I86" s="3"/>
      <c r="J86" s="3"/>
      <c r="K86" s="3"/>
      <c r="L86" s="3"/>
      <c r="M86" s="3"/>
      <c r="N86" s="3"/>
    </row>
    <row r="88" spans="2:15">
      <c r="E88" s="3"/>
      <c r="F88" s="3"/>
      <c r="G88" s="3"/>
      <c r="H88" s="3"/>
      <c r="I88" s="3"/>
      <c r="J88" s="3"/>
      <c r="K88" s="3"/>
      <c r="L88" s="3"/>
      <c r="M88" s="3"/>
      <c r="N88" s="3"/>
    </row>
  </sheetData>
  <mergeCells count="53">
    <mergeCell ref="B79:B83"/>
    <mergeCell ref="C79:C83"/>
    <mergeCell ref="O74:O78"/>
    <mergeCell ref="O79:O83"/>
    <mergeCell ref="B10:O10"/>
    <mergeCell ref="B68:O68"/>
    <mergeCell ref="B69:B73"/>
    <mergeCell ref="C69:C73"/>
    <mergeCell ref="O69:O73"/>
    <mergeCell ref="B74:B78"/>
    <mergeCell ref="C74:C78"/>
    <mergeCell ref="B58:B62"/>
    <mergeCell ref="C58:C62"/>
    <mergeCell ref="O58:O62"/>
    <mergeCell ref="B63:B67"/>
    <mergeCell ref="C63:C67"/>
    <mergeCell ref="O63:O67"/>
    <mergeCell ref="B50:O50"/>
    <mergeCell ref="B51:O51"/>
    <mergeCell ref="B52:O52"/>
    <mergeCell ref="B53:B57"/>
    <mergeCell ref="C53:C57"/>
    <mergeCell ref="O53:O57"/>
    <mergeCell ref="B39:O39"/>
    <mergeCell ref="B40:B44"/>
    <mergeCell ref="C40:C44"/>
    <mergeCell ref="O40:O44"/>
    <mergeCell ref="B45:B49"/>
    <mergeCell ref="C45:C49"/>
    <mergeCell ref="O45:O49"/>
    <mergeCell ref="B28:B32"/>
    <mergeCell ref="C28:C32"/>
    <mergeCell ref="O28:O32"/>
    <mergeCell ref="B33:O33"/>
    <mergeCell ref="B34:B38"/>
    <mergeCell ref="C34:C38"/>
    <mergeCell ref="O34:O38"/>
    <mergeCell ref="C9:J9"/>
    <mergeCell ref="C8:J8"/>
    <mergeCell ref="A13:A14"/>
    <mergeCell ref="O13:O14"/>
    <mergeCell ref="B23:B27"/>
    <mergeCell ref="C23:C27"/>
    <mergeCell ref="O23:O27"/>
    <mergeCell ref="D13:D14"/>
    <mergeCell ref="C13:C14"/>
    <mergeCell ref="B13:B14"/>
    <mergeCell ref="B16:O16"/>
    <mergeCell ref="B17:O17"/>
    <mergeCell ref="B18:B22"/>
    <mergeCell ref="C18:C22"/>
    <mergeCell ref="O18:O22"/>
    <mergeCell ref="E13:N13"/>
  </mergeCells>
  <pageMargins left="0.15748031496062992" right="0.15748031496062992" top="0.15748031496062992" bottom="0.15748031496062992" header="0.19685039370078741" footer="0.15748031496062992"/>
  <pageSetup paperSize="9" scale="62" orientation="landscape" r:id="rId1"/>
  <rowBreaks count="1" manualBreakCount="1"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2021-08-31T08:30:26Z</dcterms:modified>
</cp:coreProperties>
</file>