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d4\мои документы\СЕССИЯ\Сессия 2024\31.05.2024 №104\"/>
    </mc:Choice>
  </mc:AlternateContent>
  <bookViews>
    <workbookView xWindow="0" yWindow="0" windowWidth="28800" windowHeight="12975"/>
  </bookViews>
  <sheets>
    <sheet name="доходы 2024" sheetId="1" r:id="rId1"/>
  </sheets>
  <definedNames>
    <definedName name="_xlnm.Print_Titles" localSheetId="0">'доходы 2024'!$11:$12</definedName>
    <definedName name="_xlnm.Print_Area" localSheetId="0">'доходы 2024'!$A$1:$K$138</definedName>
  </definedNames>
  <calcPr calcId="162913"/>
</workbook>
</file>

<file path=xl/calcChain.xml><?xml version="1.0" encoding="utf-8"?>
<calcChain xmlns="http://schemas.openxmlformats.org/spreadsheetml/2006/main">
  <c r="E52" i="1" l="1"/>
  <c r="E51" i="1"/>
  <c r="H67" i="1" l="1"/>
  <c r="K67" i="1" l="1"/>
  <c r="D50" i="1" l="1"/>
  <c r="E50" i="1"/>
  <c r="D54" i="1" l="1"/>
  <c r="E57" i="1"/>
  <c r="E54" i="1" s="1"/>
  <c r="D83" i="1" l="1"/>
  <c r="C83" i="1"/>
  <c r="E97" i="1"/>
  <c r="E96" i="1" l="1"/>
  <c r="E92" i="1"/>
  <c r="J83" i="1"/>
  <c r="I83" i="1"/>
  <c r="I69" i="1" s="1"/>
  <c r="G83" i="1"/>
  <c r="F83" i="1"/>
  <c r="F69" i="1" s="1"/>
  <c r="K90" i="1"/>
  <c r="H90" i="1"/>
  <c r="K89" i="1"/>
  <c r="H89" i="1"/>
  <c r="J119" i="1"/>
  <c r="I119" i="1"/>
  <c r="G119" i="1"/>
  <c r="F119" i="1"/>
  <c r="K129" i="1"/>
  <c r="H129" i="1"/>
  <c r="E80" i="1"/>
  <c r="E115" i="1"/>
  <c r="D136" i="1"/>
  <c r="D133" i="1"/>
  <c r="E134" i="1"/>
  <c r="E133" i="1" s="1"/>
  <c r="D119" i="1" l="1"/>
  <c r="C119" i="1"/>
  <c r="E130" i="1"/>
  <c r="K76" i="1" l="1"/>
  <c r="H76" i="1"/>
  <c r="E128" i="1"/>
  <c r="E79" i="1"/>
  <c r="E90" i="1"/>
  <c r="E89" i="1"/>
  <c r="K124" i="1" l="1"/>
  <c r="H124" i="1"/>
  <c r="E73" i="1"/>
  <c r="E77" i="1" l="1"/>
  <c r="E48" i="1"/>
  <c r="E81" i="1"/>
  <c r="E75" i="1" l="1"/>
  <c r="E76" i="1"/>
  <c r="E137" i="1"/>
  <c r="E136" i="1" s="1"/>
  <c r="H118" i="1"/>
  <c r="E71" i="1"/>
  <c r="K78" i="1"/>
  <c r="K82" i="1"/>
  <c r="H78" i="1"/>
  <c r="E124" i="1"/>
  <c r="E125" i="1"/>
  <c r="E72" i="1"/>
  <c r="G117" i="1"/>
  <c r="F117" i="1"/>
  <c r="K123" i="1" l="1"/>
  <c r="K119" i="1" s="1"/>
  <c r="H123" i="1"/>
  <c r="H119" i="1" s="1"/>
  <c r="E123" i="1"/>
  <c r="K94" i="1"/>
  <c r="H94" i="1"/>
  <c r="E94" i="1"/>
  <c r="E126" i="1"/>
  <c r="K118" i="1"/>
  <c r="J117" i="1"/>
  <c r="I117" i="1"/>
  <c r="D117" i="1"/>
  <c r="C117" i="1"/>
  <c r="E118" i="1"/>
  <c r="D46" i="1"/>
  <c r="E46" i="1"/>
  <c r="C46" i="1"/>
  <c r="E119" i="1" l="1"/>
  <c r="K117" i="1"/>
  <c r="H117" i="1"/>
  <c r="E117" i="1"/>
  <c r="J99" i="1"/>
  <c r="E91" i="1"/>
  <c r="K112" i="1"/>
  <c r="H112" i="1"/>
  <c r="K111" i="1"/>
  <c r="H111" i="1"/>
  <c r="E111" i="1"/>
  <c r="K110" i="1"/>
  <c r="H110" i="1"/>
  <c r="E110" i="1"/>
  <c r="K108" i="1"/>
  <c r="H108" i="1"/>
  <c r="E108" i="1"/>
  <c r="E78" i="1" l="1"/>
  <c r="K70" i="1" l="1"/>
  <c r="H70" i="1"/>
  <c r="E70" i="1"/>
  <c r="K87" i="1"/>
  <c r="H87" i="1"/>
  <c r="E87" i="1"/>
  <c r="E86" i="1"/>
  <c r="K86" i="1"/>
  <c r="H86" i="1"/>
  <c r="J114" i="1"/>
  <c r="J98" i="1" s="1"/>
  <c r="G114" i="1"/>
  <c r="D114" i="1"/>
  <c r="G99" i="1"/>
  <c r="D99" i="1"/>
  <c r="J69" i="1"/>
  <c r="G69" i="1"/>
  <c r="D69" i="1"/>
  <c r="J65" i="1"/>
  <c r="G65" i="1"/>
  <c r="D65" i="1"/>
  <c r="E131" i="1"/>
  <c r="E114" i="1"/>
  <c r="E99" i="1"/>
  <c r="E65" i="1"/>
  <c r="J15" i="1"/>
  <c r="G15" i="1"/>
  <c r="D15" i="1"/>
  <c r="I136" i="1"/>
  <c r="I133" i="1"/>
  <c r="I131" i="1"/>
  <c r="I114" i="1"/>
  <c r="I99" i="1"/>
  <c r="I65" i="1"/>
  <c r="I59" i="1"/>
  <c r="I54" i="1"/>
  <c r="I50" i="1"/>
  <c r="I46" i="1"/>
  <c r="I43" i="1"/>
  <c r="I38" i="1"/>
  <c r="I33" i="1"/>
  <c r="I28" i="1"/>
  <c r="I23" i="1"/>
  <c r="I20" i="1"/>
  <c r="I17" i="1"/>
  <c r="F136" i="1"/>
  <c r="F133" i="1"/>
  <c r="F131" i="1"/>
  <c r="F114" i="1"/>
  <c r="F99" i="1"/>
  <c r="F65" i="1"/>
  <c r="F59" i="1"/>
  <c r="F54" i="1"/>
  <c r="F50" i="1"/>
  <c r="F46" i="1"/>
  <c r="F43" i="1"/>
  <c r="F38" i="1"/>
  <c r="F33" i="1"/>
  <c r="F28" i="1"/>
  <c r="F23" i="1"/>
  <c r="F20" i="1"/>
  <c r="F17" i="1"/>
  <c r="E59" i="1"/>
  <c r="E43" i="1"/>
  <c r="E38" i="1"/>
  <c r="E33" i="1"/>
  <c r="E28" i="1"/>
  <c r="E23" i="1"/>
  <c r="E20" i="1"/>
  <c r="E17" i="1"/>
  <c r="E83" i="1" l="1"/>
  <c r="H83" i="1"/>
  <c r="K83" i="1"/>
  <c r="I15" i="1"/>
  <c r="G98" i="1"/>
  <c r="G64" i="1" s="1"/>
  <c r="G62" i="1" s="1"/>
  <c r="G138" i="1" s="1"/>
  <c r="F98" i="1"/>
  <c r="F64" i="1" s="1"/>
  <c r="F62" i="1" s="1"/>
  <c r="F15" i="1"/>
  <c r="E98" i="1"/>
  <c r="J64" i="1"/>
  <c r="J62" i="1" s="1"/>
  <c r="J138" i="1" s="1"/>
  <c r="E15" i="1"/>
  <c r="I98" i="1"/>
  <c r="I64" i="1" s="1"/>
  <c r="I62" i="1" s="1"/>
  <c r="E69" i="1"/>
  <c r="D98" i="1"/>
  <c r="D64" i="1" s="1"/>
  <c r="D62" i="1" s="1"/>
  <c r="D138" i="1" s="1"/>
  <c r="F138" i="1" l="1"/>
  <c r="I138" i="1"/>
  <c r="E64" i="1"/>
  <c r="E62" i="1" s="1"/>
  <c r="E138" i="1" s="1"/>
  <c r="H99" i="1"/>
  <c r="K99" i="1"/>
  <c r="C99" i="1"/>
  <c r="H33" i="1"/>
  <c r="K33" i="1"/>
  <c r="C33" i="1"/>
  <c r="H54" i="1"/>
  <c r="K54" i="1"/>
  <c r="C54" i="1"/>
  <c r="H28" i="1"/>
  <c r="K28" i="1"/>
  <c r="C28" i="1"/>
  <c r="H69" i="1" l="1"/>
  <c r="K69" i="1"/>
  <c r="C69" i="1"/>
  <c r="C50" i="1" l="1"/>
  <c r="H23" i="1"/>
  <c r="K23" i="1"/>
  <c r="C23" i="1"/>
  <c r="C65" i="1" l="1"/>
  <c r="H65" i="1"/>
  <c r="H114" i="1"/>
  <c r="K114" i="1"/>
  <c r="C114" i="1"/>
  <c r="C98" i="1" l="1"/>
  <c r="H136" i="1"/>
  <c r="H133" i="1"/>
  <c r="H131" i="1"/>
  <c r="H98" i="1"/>
  <c r="H59" i="1"/>
  <c r="H50" i="1"/>
  <c r="H46" i="1"/>
  <c r="H43" i="1"/>
  <c r="H38" i="1"/>
  <c r="H20" i="1"/>
  <c r="H17" i="1"/>
  <c r="C136" i="1"/>
  <c r="C133" i="1"/>
  <c r="C131" i="1"/>
  <c r="C59" i="1"/>
  <c r="C43" i="1"/>
  <c r="C38" i="1"/>
  <c r="C20" i="1"/>
  <c r="C17" i="1"/>
  <c r="K65" i="1"/>
  <c r="K59" i="1"/>
  <c r="K46" i="1"/>
  <c r="H15" i="1" l="1"/>
  <c r="C15" i="1"/>
  <c r="H64" i="1"/>
  <c r="H62" i="1" s="1"/>
  <c r="C64" i="1"/>
  <c r="C62" i="1" s="1"/>
  <c r="H138" i="1" l="1"/>
  <c r="C138" i="1"/>
  <c r="K131" i="1" l="1"/>
  <c r="K136" i="1" l="1"/>
  <c r="K133" i="1"/>
  <c r="K98" i="1" l="1"/>
  <c r="K64" i="1" s="1"/>
  <c r="K62" i="1" s="1"/>
  <c r="K20" i="1" l="1"/>
  <c r="K50" i="1"/>
  <c r="K43" i="1"/>
  <c r="K38" i="1"/>
  <c r="K17" i="1"/>
  <c r="K15" i="1" l="1"/>
  <c r="K138" i="1" l="1"/>
</calcChain>
</file>

<file path=xl/sharedStrings.xml><?xml version="1.0" encoding="utf-8"?>
<sst xmlns="http://schemas.openxmlformats.org/spreadsheetml/2006/main" count="203" uniqueCount="197">
  <si>
    <t>Налог на доходы физических лиц</t>
  </si>
  <si>
    <t>НАЛОГИ НА СОВОКУПНЫЙ ДОХОД</t>
  </si>
  <si>
    <t>Плата за негативное воздействие на окружающую среду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</si>
  <si>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</si>
  <si>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</si>
  <si>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ШТРАФЫ, САНКЦИИ, ВОЗМЕЩЕНИЕ УЩЕРБА</t>
  </si>
  <si>
    <t>БЕЗВОЗМЕЗДНЫЕ ПОСТУПЛЕНИЯ</t>
  </si>
  <si>
    <t>Государственная пошлина за государственную регистрацию, а также за совершение прочих юридически значимых действий</t>
  </si>
  <si>
    <t>НАЛОГИ НА ПРИБЫЛЬ, ДОХОДЫ</t>
  </si>
  <si>
    <t>ПЛАТЕЖИ ПРИ ПОЛЬЗОВАНИИ ПРИРОДНЫМИ РЕСУРСАМИ</t>
  </si>
  <si>
    <t>ДОХОДЫ ОТ ПРОДАЖИ МАТЕРИАЛЬНЫХ И НЕМАТЕРИАЛЬНЫХ АКТИВОВ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</si>
  <si>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</si>
  <si>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</si>
  <si>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</si>
  <si>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</si>
  <si>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</si>
  <si>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</si>
  <si>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1 08 00000 00 0000 000</t>
  </si>
  <si>
    <t>1 08 07000 01 0000 110</t>
  </si>
  <si>
    <t>1 12 00000 00 0000 000</t>
  </si>
  <si>
    <t>1 12 01000 01 0000 120</t>
  </si>
  <si>
    <t>1 14 00000 00 0000 000</t>
  </si>
  <si>
    <t>1 16 00000 00 0000 000</t>
  </si>
  <si>
    <t>2 00 00000 00 0000 000</t>
  </si>
  <si>
    <t>Наименование доходов</t>
  </si>
  <si>
    <t>Код бюджетной классификации Российской Федерации</t>
  </si>
  <si>
    <t xml:space="preserve">Иные межбюджетные трансферты </t>
  </si>
  <si>
    <t>1 14 06000 00 0000 430</t>
  </si>
  <si>
    <t>ГОСУДАРСТВЕННАЯ ПОШЛИНА</t>
  </si>
  <si>
    <t>2 02 00000 00 0000 000</t>
  </si>
  <si>
    <t>НАЛОГОВЫЕ И НЕНАЛОГОВЫЕ ДОХОДЫ</t>
  </si>
  <si>
    <t>БЕЗВОЗМЕЗДНЫЕ ПОСТУПЛЕНИЯ ОТ ДРУГИХ БЮДЖЕТОВ БЮДЖЕТНОЙ СИСТЕМЫ РОССИЙСКОЙ ФЕДЕРАЦИИ</t>
  </si>
  <si>
    <t>Всего доходов</t>
  </si>
  <si>
    <t>Субсидии бюджетам бюджетной системы Российской Федерации (межбюджетные субсидии)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</si>
  <si>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</si>
  <si>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</si>
  <si>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Доходы от продажи земельных участков, находящихся в государственной и муниципальной собственности</t>
  </si>
  <si>
    <t>2 02 30000 00 0000 150</t>
  </si>
  <si>
    <t>2 02 10000 00 0000 150</t>
  </si>
  <si>
    <t>2 02 20000 00 0000 150</t>
  </si>
  <si>
    <t>Единый сельскохозяйственный налог</t>
  </si>
  <si>
    <t>1 05 03000 01 0000 110</t>
  </si>
  <si>
    <t>Налог, взимаемый в связи с применением патентной системы налогообложения</t>
  </si>
  <si>
    <t>Государственная пошлина по делам, рассматриваемым в судах общей юрисдикции, мировыми судьями</t>
  </si>
  <si>
    <t>1 08 03000 01 0000 110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</si>
  <si>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</si>
  <si>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</si>
  <si>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</si>
  <si>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</si>
  <si>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Платежи от государственных и муниципальных унитарных предприятий</t>
  </si>
  <si>
    <t>1 11 07000 00 0000 120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</si>
  <si>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</si>
  <si>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</si>
  <si>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из них: на 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</si>
  <si>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</si>
  <si>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</si>
  <si>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</si>
  <si>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Административные штрафы, установленные Кодексом РФ об административных правонарушениях</t>
  </si>
  <si>
    <t>2 18 00000 05 0000 150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</si>
  <si>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</si>
  <si>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</si>
  <si>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субсидии на обеспечение комплексного  развития сельских территорий</t>
  </si>
  <si>
    <t>субсидии бюджетам муниципальных районов на реализацию мероприятий по обеспечению жильем молодых семей</t>
  </si>
  <si>
    <t>Субсидии на повышение средней заработной платы работников муниципальных учреждений культуры в целях реализации Указа Президента Российской Федерации от 7 мая 2012года № 597  "О мероприятиях по реализации государственной политики"</t>
  </si>
  <si>
    <t>ДОХОДЫ ОТ ОКАЗАНИЯ ПЛАТНЫХ УСЛУГ (РАБОТ) И КОМПЕНСАЦИИ ЗАТРАТ ГОСУДАРСТВА</t>
  </si>
  <si>
    <t>1 13 00000 00 0000 000</t>
  </si>
  <si>
    <t>ПРОЧИЕ БЕЗВОЗМЕЗДНЫЕ ПОСТУПЛЕНИЯ</t>
  </si>
  <si>
    <t>2 07 00000 00 0000 000</t>
  </si>
  <si>
    <t>прочие безвозмездные поступления в бюджеты муниципальных районов</t>
  </si>
  <si>
    <t>2 07 05030 05 0000 150</t>
  </si>
  <si>
    <t>Субвенции бюджетам муниципальных образований Архангельской области на осуществление государственных полномочий по выплате вознаграждений профессиональным опекунам</t>
  </si>
  <si>
    <t>Налог, взимаемый в связи с применением упрощенной системы налогообложения</t>
  </si>
  <si>
    <t>1 05 01000 00 0000 110</t>
  </si>
  <si>
    <t>ПРОЧИЕ НЕНАЛОГОВЫЕ ДОХОДЫ</t>
  </si>
  <si>
    <t>1 17 00000 00 0000 000</t>
  </si>
  <si>
    <t>2 02 40000 00 0000 150</t>
  </si>
  <si>
    <t>2024 год</t>
  </si>
  <si>
    <t>Субсидии на обеспечение условий для развития кадрового потенциала муниципальных образовательных организаций в Архангельской области</t>
  </si>
  <si>
    <t>Субвенции бюджетам муниципальных образований Архангельской области на выполнение государственных полномочий по предоставлению лицам, являющимся собственниками жилых помещений в многоквартирных домах, расположенных на территориии Архангельской области и признанных в установленном порядке аварийными и подлежащими сносу или реконструкции, дополнительных мер поддержки по обеспечению жилыми помещениями</t>
  </si>
  <si>
    <t>Платежи, уплачиваемые в целях возмещения вреда</t>
  </si>
  <si>
    <t>1 16 11000 01 0000 140</t>
  </si>
  <si>
    <t>Сумма, рублей</t>
  </si>
  <si>
    <t>1 16 01000 01 0000 140</t>
  </si>
  <si>
    <t>Субсидии бюджетам муниципальных районов на развитие сети учреждений культурно-досугового типа</t>
  </si>
  <si>
    <t>2025 год</t>
  </si>
  <si>
    <t>Транспортный налог с физических лиц</t>
  </si>
  <si>
    <t>Субсидии на комплектование книжных фондов библиотек муниципальных образований Архангельской области и подписка на периодическую печать</t>
  </si>
  <si>
    <t xml:space="preserve">Субсидии на реализацию мероприятий по модернизации библиотек в части комплектования  книжных фондов </t>
  </si>
  <si>
    <t>НАЛОГИ НА ИМУЩЕСТВО</t>
  </si>
  <si>
    <t>1 06 00000 00 0000 000</t>
  </si>
  <si>
    <t>1 06 04000 02 0000 110</t>
  </si>
  <si>
    <t>1 05 04000 02 0000 110</t>
  </si>
  <si>
    <t>2026 год</t>
  </si>
  <si>
    <t xml:space="preserve">Субсидии на доставку муки и лекарственных средств в районы Крайнего Севера и приравненные к ним местности с ограниченными сроками завоза грузов </t>
  </si>
  <si>
    <t>Субсидии на софинансирование выплаты выходных пособий и сохранения среднего месячного заработка на период трудоустройства в связи с ликвидацией органов местного самоуправления вследствие создания муниципального округа</t>
  </si>
  <si>
    <t>Меры социальной поддержки отдельным категориям лиц, замещавших муниципальные должности, в случае досрочного прекращения их полномочий в связи с созданием муниципального округа</t>
  </si>
  <si>
    <t xml:space="preserve">Реализация мероприятий по социально-экономическому развитию муниципальных округов </t>
  </si>
  <si>
    <t>Земельный налог</t>
  </si>
  <si>
    <t>1 06 06000 00 0000 110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</si>
  <si>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</si>
  <si>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1 16 10000 00 0000 140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</si>
  <si>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</si>
  <si>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108 04020 01 0000 110</t>
  </si>
  <si>
    <t>Доходы, поступающие в порядке возмещения расходов, понесенных в связи с эксплуатацией имущества муниципальных округов</t>
  </si>
  <si>
    <t>1 13 02064 14 0000 130</t>
  </si>
  <si>
    <t>Налог на имущество физических лиц,     взимаемый по ставкам, применяемым к объектам налогообложения, расположенным в границах муниципальных округов</t>
  </si>
  <si>
    <t>1 06 01020 14 0000 110</t>
  </si>
  <si>
    <t>Прочие неналоговые доходы бюджетов муниципальных округов</t>
  </si>
  <si>
    <t>1 17 05040 14 0000 180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</si>
  <si>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</si>
  <si>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2 02 15001 14 0000 150</t>
  </si>
  <si>
    <t>Дотации бюджетам муниципальных округов на поддержку мер по обеспечению сбалансированности бюджетов</t>
  </si>
  <si>
    <t>2 02 15002 14 0000 150</t>
  </si>
  <si>
    <t xml:space="preserve">Субсидии бюджетам муниципальных округов  на организацию бесплатного горячего питания обучающихся, получающих  начальное общее образование в  государственных и муниципальных образовательных  организациях </t>
  </si>
  <si>
    <t>2 02 25304 14 0000 150</t>
  </si>
  <si>
    <t xml:space="preserve">субсидии бюджетам муниципальных округов на софинансирование капитальных вложений в объекты муниципальной собственности </t>
  </si>
  <si>
    <t>2 02 27112 14 0000 150</t>
  </si>
  <si>
    <t>Прочие субсидии бюджетам муниципальных округов</t>
  </si>
  <si>
    <t>2 02 29999 14 0000 150</t>
  </si>
  <si>
    <t>Субсидии бюджетам муниципальных округов  на обеспечение питанием обучающихся по программам начального общего, основного общего, среднего общего образования в муниципальных общеобразовательных организациях, проживающих в интернате</t>
  </si>
  <si>
    <t>Субсидии бюджетам муниципальных округов на создание условий для обеспечения поселений и жителей городских округов услугами торговли</t>
  </si>
  <si>
    <t>Субвенции бюджетам муниципальных округов  на выполнение передаваемых полномочий субъектов Российской Федерации</t>
  </si>
  <si>
    <t>2 02 30024 14 0000 150</t>
  </si>
  <si>
    <t>Субвенции бюджетам муниципальных округов на осуществление государственных полномочий в сфере охраны труда</t>
  </si>
  <si>
    <t>Субвенции бюджетам муниципальных округов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</si>
  <si>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бюджетам муниципальных округов на осуществление государственных полномочий по формированию торгового реестра</t>
  </si>
  <si>
    <t>Субвенции бюджетам муниципальных округов на осуществление  государственных полномочий по  финансовому обеспечению оплаты стоимости   питания детей в организациях отдыха детей и их оздоровления с дневным пребыванием детей в каникулярное время</t>
  </si>
  <si>
    <t>Субвенции бюджетам муниципальных округов на 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</si>
  <si>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</si>
  <si>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2 02 30029 14 0000 150</t>
  </si>
  <si>
    <t>Субвенции бюджетам муниципальных округов на  предоставление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</si>
  <si>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2 02 35082 14 0000 150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</si>
  <si>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</si>
  <si>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</si>
  <si>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</si>
  <si>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2 02 35120 14 0000 150</t>
  </si>
  <si>
    <t>Субвенции бюджетам муниципальных округов 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</si>
  <si>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2 02 35303 14 0000 150</t>
  </si>
  <si>
    <t>Единая субвенция бюджетам муниципальных округов</t>
  </si>
  <si>
    <t>2 02 39998 14 0000 150</t>
  </si>
  <si>
    <t>Прочие субвенции бюджетам муниципальных округов</t>
  </si>
  <si>
    <t>2 02 39999 14 0000 150</t>
  </si>
  <si>
    <t>Из них: субвенции бюджетам муниципальных округов на реализацию образовательных программ</t>
  </si>
  <si>
    <t>Субвенции бюджетам муниципальных округов на обеспечение предоставления жилых помещений детям сиротам и детям, оставшимся без попечения родителей, лицам из их числа по договорам найма специализированных жилых помещений</t>
  </si>
  <si>
    <t>Прочие межбюджетные трансферты, передаваемые бюджетам муниципальных округов</t>
  </si>
  <si>
    <t>2 02 49999 14 0000 150</t>
  </si>
  <si>
    <t>Иные межбюджетные трансферты  бюджетам  муниципальных округов на развитие территориального общественного самоуправления в Архангельской области</t>
  </si>
  <si>
    <t>Иные межбюджетные трансферты  бюджетам муниципальных округов на 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</si>
  <si>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поправки</t>
  </si>
  <si>
    <t>2 02 25576 14 0000 150</t>
  </si>
  <si>
    <t>1 13 02994 14 0000 130</t>
  </si>
  <si>
    <t>Прочие доходы от компенсации затрат бюджетов муниципальных округов</t>
  </si>
  <si>
    <t xml:space="preserve">                                           </t>
  </si>
  <si>
    <t>Прогнозируемое поступление доходов местного бюджета на 2024 год и на плановый период 2025 и 2026 годов</t>
  </si>
  <si>
    <t>Субсидии на проведение комплексных кадастровых работ (без федерального софинансирования)</t>
  </si>
  <si>
    <t>Иные межбюджетные трансферты на проведение 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</si>
  <si>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202 45179 14 0000 150</t>
  </si>
  <si>
    <t xml:space="preserve">Иные межбюджетные трансферты на 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образовательным программам основного общего и среднего общего образования в муниципальных общеобразовательных организациях и бесплатного присмотра и ухода за детьми, посещающими муниципальные образовательные организации, реализующие программы дошкольного образования, в виде оплаты расходов образовательной организации, связанных с организацией питания и приобретением расходных материалов, используемых для обеспечения соблюдения воспитанниками режима дня и личной гигиены </t>
  </si>
  <si>
    <t>Субсидии на  укрепление материально- технической базы пищеблоков и столовых  муниципальных общеобразовательных организаций Архангельской области в целях создания условий для организации горячего питания обучающихся, получающих начальное общее образование</t>
  </si>
  <si>
    <t xml:space="preserve">Иной межбюджетный трансферт  на реализацию мероприятий по модернизации школьных систем образования 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</si>
  <si>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</si>
  <si>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202 25467 14 0000 150</t>
  </si>
  <si>
    <t>Иные межбюджетные трансферты бюджетам муниципальных округов на развитие инициативных проектов в рамках регионального проекта "Комфортное Поморье"</t>
  </si>
  <si>
    <t>Иные межбюджетные трансферты на организацию транспортного обслуживания  населения на пассажирских муниципальных маршрутах водного транспорта</t>
  </si>
  <si>
    <t>Субсидии бюджетам муниципальных округов на создание модельных муниципальных библиотек</t>
  </si>
  <si>
    <t>2 02 25454 14 0000 150</t>
  </si>
  <si>
    <t xml:space="preserve">     к  решению Собрания депутатов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</si>
  <si>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</si>
  <si>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2 19 60010 14 0000 150</t>
  </si>
  <si>
    <t>Субсидии бюджетам муниципальных округов на поддержку отрасли культуры (реализация мероприятий по модернизации библиотек в части  комплектования  книжных фондов библиотек муниципальных образований)</t>
  </si>
  <si>
    <t>Субсидии бюджетам муниципальных округов на государственную поддержку отрасли культуры (Лучшим работникам сельских учреждений культуры предоставлено денежное поощрение)</t>
  </si>
  <si>
    <t>2 02 27576 14 0000 150</t>
  </si>
  <si>
    <r>
      <t>субсидии на обеспечение комплексного развития сельских территорий (строительство плоскостного спортивного сооружения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в с. Карпогоры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Архангельской области)</t>
    </r>
  </si>
  <si>
    <t>субсидии бюджетам муниципальных округов на реализацию программ формирования современной городской среды</t>
  </si>
  <si>
    <t>202 25497 14 0000 150</t>
  </si>
  <si>
    <t>2 02 25513 14 0000 150</t>
  </si>
  <si>
    <t>2 02 25519 14 0000 150</t>
  </si>
  <si>
    <t>2 02 25555 14 0000 150</t>
  </si>
  <si>
    <t>Субсидии на  укрепление материально- технической базы и развитие  противопожарной инфраструктуры в муниципальных  образовательных организациях муниципальных образований  Архангельской области (учреждениям общего образования)</t>
  </si>
  <si>
    <t>Субсидии на подготовку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невоствребованных земельных долей, находящихся в собственности муниципальных образований)</t>
  </si>
  <si>
    <t>2 02 25599 14 0000 150</t>
  </si>
  <si>
    <t xml:space="preserve">Иные межбюджетные трансферты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 (создание новых мест в образовательных организациях различных типов для реализации дополнительных общеразвивающих программ всех направленностей)) </t>
  </si>
  <si>
    <t xml:space="preserve">Иные межбюджетные трансферты из резервного фонда Правительства  Архангельской области </t>
  </si>
  <si>
    <t>2 02 25753 14 0000 150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</si>
  <si>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</si>
  <si>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Иной бежбюджетный трансферт на реализацию мероприятий по антитеррористической защищенности муниципальных образовательных организаций в Архангельской области (вне рамок регионального проекта "Модернизация школьных систем образования")</t>
  </si>
  <si>
    <t>Субсидии на организацию транспортного обслуживания населения на пассажирских муниципальных маршрутах автомобильного транспорта</t>
  </si>
  <si>
    <t>Субсидии на поддержку творческих проектов и любительских творческих коллективов в сфере культуры и искусства</t>
  </si>
  <si>
    <t>Субсидии на реализацию мероприятий по содействию трудоустройству несовершеннолетних граждан на территории Архангельской области</t>
  </si>
  <si>
    <t>Доходы от реализации иного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</si>
  <si>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1 14 02000 00 0000 410</t>
  </si>
  <si>
    <t xml:space="preserve">              к решению Собрания депутатов </t>
  </si>
  <si>
    <t xml:space="preserve">                  от 20 декабря 2023 года № 47</t>
  </si>
  <si>
    <t xml:space="preserve">           Приложение № 1</t>
  </si>
  <si>
    <t xml:space="preserve">        к решению Собрания депутатов</t>
  </si>
  <si>
    <t xml:space="preserve">                          Приложение № 1</t>
  </si>
  <si>
    <t xml:space="preserve"> от  31 мая 2024 года №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</si>
</sst>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_р_._-;\-* #,##0.0_р_._-;_-* &quot;-&quot;?_р_._-;_-@_-"/>
    <numFmt numFmtId="165" formatCode="#,##0.0"/>
    <numFmt numFmtId="166" formatCode="000"/>
  </numFmts>
  <fonts count="21" x14ac:knownFonts="1">
    <font>
      <sz val="10"/>
      <name val="Arial Cyr"/>
      <charset val="204"/>
    </font>
    <font>
      <sz val="10"/>
      <name val="Arial Cyr"/>
      <family val="2"/>
      <charset val="204"/>
    </font>
    <font>
      <sz val="7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name val="Arial"/>
      <family val="2"/>
      <charset val="204"/>
    </font>
    <font>
      <sz val="10"/>
      <color rgb="FFFF0000"/>
      <name val="Arial Cyr"/>
      <family val="2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sz val="10"/>
      <color indexed="8"/>
      <name val="Arial Cy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8">
    <xf numFmtId="0" fontId="0" fillId="0" borderId="0"/>
    <xf numFmtId="49" fontId="8" fillId="0" borderId="8">
      <alignment horizontal="center" vertical="top" shrinkToFit="1"/>
    </xf>
    <xf numFmtId="0" fontId="9" fillId="0" borderId="8">
      <alignment vertical="top" wrapText="1"/>
    </xf>
    <xf numFmtId="0" fontId="7" fillId="0" borderId="0"/>
    <xf numFmtId="49" fontId="15" fillId="0" borderId="25">
      <alignment horizontal="left" vertical="top" wrapText="1"/>
    </xf>
    <xf numFmtId="0" fontId="5" fillId="3" borderId="0"/>
    <xf numFmtId="49" fontId="16" fillId="0" borderId="8">
      <alignment horizontal="center"/>
    </xf>
    <xf numFmtId="0" fontId="6" fillId="0" borderId="0"/>
  </cellStyleXfs>
  <cellXfs count="191">
    <xf numFmtId="0" fontId="0" fillId="0" borderId="0" xfId="0"/>
    <xf numFmtId="0" fontId="5" fillId="0" borderId="0" xfId="0" applyFont="1" applyFill="1"/>
    <xf numFmtId="0" fontId="1" fillId="0" borderId="1" xfId="0" applyFont="1" applyFill="1" applyBorder="1" applyAlignment="1"/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2" borderId="0" xfId="0" applyFont="1" applyFill="1"/>
    <xf numFmtId="164" fontId="1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top" wrapText="1"/>
    </xf>
    <xf numFmtId="164" fontId="6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top" wrapText="1"/>
    </xf>
    <xf numFmtId="0" fontId="0" fillId="2" borderId="0" xfId="0" applyFont="1" applyFill="1"/>
    <xf numFmtId="0" fontId="6" fillId="0" borderId="2" xfId="0" applyFont="1" applyFill="1" applyBorder="1" applyAlignment="1">
      <alignment horizontal="left" vertical="top" wrapText="1"/>
    </xf>
    <xf numFmtId="164" fontId="1" fillId="0" borderId="1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0" xfId="0" applyFont="1" applyFill="1"/>
    <xf numFmtId="49" fontId="6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5" fillId="2" borderId="13" xfId="0" applyFont="1" applyFill="1" applyBorder="1"/>
    <xf numFmtId="0" fontId="6" fillId="2" borderId="1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6" fillId="2" borderId="6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164" fontId="1" fillId="0" borderId="13" xfId="0" applyNumberFormat="1" applyFont="1" applyFill="1" applyBorder="1" applyAlignment="1">
      <alignment vertical="center"/>
    </xf>
    <xf numFmtId="164" fontId="1" fillId="2" borderId="13" xfId="0" applyNumberFormat="1" applyFont="1" applyFill="1" applyBorder="1" applyAlignment="1">
      <alignment vertical="center"/>
    </xf>
    <xf numFmtId="164" fontId="11" fillId="2" borderId="0" xfId="0" applyNumberFormat="1" applyFont="1" applyFill="1" applyBorder="1" applyAlignment="1">
      <alignment vertical="center"/>
    </xf>
    <xf numFmtId="0" fontId="12" fillId="2" borderId="0" xfId="0" applyFont="1" applyFill="1"/>
    <xf numFmtId="165" fontId="1" fillId="0" borderId="12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/>
    <xf numFmtId="165" fontId="3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65" fontId="6" fillId="2" borderId="0" xfId="0" applyNumberFormat="1" applyFont="1" applyFill="1" applyBorder="1" applyAlignment="1">
      <alignment horizontal="center" vertical="center"/>
    </xf>
    <xf numFmtId="165" fontId="0" fillId="2" borderId="13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/>
    <xf numFmtId="165" fontId="10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1" fillId="0" borderId="15" xfId="0" applyFont="1" applyFill="1" applyBorder="1" applyAlignment="1"/>
    <xf numFmtId="4" fontId="1" fillId="0" borderId="16" xfId="0" applyNumberFormat="1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0" fillId="2" borderId="12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4" fontId="0" fillId="2" borderId="12" xfId="0" applyNumberFormat="1" applyFont="1" applyFill="1" applyBorder="1"/>
    <xf numFmtId="4" fontId="0" fillId="2" borderId="14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164" fontId="6" fillId="2" borderId="10" xfId="0" applyNumberFormat="1" applyFont="1" applyFill="1" applyBorder="1" applyAlignment="1">
      <alignment horizontal="center" vertical="top"/>
    </xf>
    <xf numFmtId="0" fontId="14" fillId="0" borderId="18" xfId="0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4" fontId="0" fillId="0" borderId="12" xfId="0" applyNumberFormat="1" applyFont="1" applyFill="1" applyBorder="1" applyAlignment="1">
      <alignment horizontal="center"/>
    </xf>
    <xf numFmtId="4" fontId="0" fillId="0" borderId="12" xfId="0" applyNumberFormat="1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center" vertical="center"/>
    </xf>
    <xf numFmtId="4" fontId="0" fillId="0" borderId="17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top" wrapText="1"/>
    </xf>
    <xf numFmtId="164" fontId="6" fillId="2" borderId="2" xfId="0" applyNumberFormat="1" applyFont="1" applyFill="1" applyBorder="1" applyAlignment="1">
      <alignment horizontal="center" vertical="top"/>
    </xf>
    <xf numFmtId="49" fontId="0" fillId="3" borderId="2" xfId="5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4" fontId="0" fillId="2" borderId="11" xfId="0" applyNumberFormat="1" applyFont="1" applyFill="1" applyBorder="1" applyAlignment="1">
      <alignment horizontal="center" vertical="center"/>
    </xf>
    <xf numFmtId="4" fontId="0" fillId="2" borderId="17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" fontId="0" fillId="0" borderId="2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49" fontId="17" fillId="0" borderId="27" xfId="6" applyNumberFormat="1" applyFont="1" applyBorder="1" applyAlignment="1" applyProtection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0" fillId="0" borderId="28" xfId="0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4" fontId="0" fillId="2" borderId="26" xfId="0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/>
    <xf numFmtId="0" fontId="14" fillId="0" borderId="21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/>
    <xf numFmtId="0" fontId="0" fillId="0" borderId="19" xfId="0" applyFill="1" applyBorder="1" applyAlignment="1">
      <alignment horizontal="center"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165" fontId="1" fillId="0" borderId="16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/>
    <xf numFmtId="4" fontId="13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0" fontId="17" fillId="0" borderId="32" xfId="1" applyNumberFormat="1" applyFont="1" applyBorder="1" applyAlignment="1" applyProtection="1">
      <alignment horizontal="left" vertical="center" wrapText="1"/>
    </xf>
    <xf numFmtId="4" fontId="1" fillId="0" borderId="33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 vertical="center"/>
    </xf>
    <xf numFmtId="4" fontId="0" fillId="2" borderId="5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0" fillId="2" borderId="5" xfId="0" applyNumberFormat="1" applyFont="1" applyFill="1" applyBorder="1"/>
    <xf numFmtId="4" fontId="0" fillId="2" borderId="34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vertical="center" wrapText="1"/>
    </xf>
    <xf numFmtId="49" fontId="6" fillId="2" borderId="30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10" fillId="2" borderId="30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49" fontId="6" fillId="2" borderId="10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49" fontId="0" fillId="0" borderId="9" xfId="4" applyNumberFormat="1" applyFont="1" applyBorder="1" applyProtection="1">
      <alignment horizontal="left" vertical="top" wrapText="1"/>
    </xf>
    <xf numFmtId="49" fontId="6" fillId="0" borderId="32" xfId="4" applyNumberFormat="1" applyFont="1" applyBorder="1" applyProtection="1">
      <alignment horizontal="left" vertical="top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164" fontId="6" fillId="0" borderId="10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justify" vertical="center"/>
    </xf>
    <xf numFmtId="0" fontId="6" fillId="0" borderId="36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horizontal="left" vertical="top" wrapText="1"/>
    </xf>
    <xf numFmtId="49" fontId="6" fillId="0" borderId="2" xfId="5" applyNumberFormat="1" applyFont="1" applyFill="1" applyBorder="1" applyAlignment="1">
      <alignment horizontal="left" vertical="top" wrapText="1"/>
    </xf>
    <xf numFmtId="49" fontId="6" fillId="0" borderId="4" xfId="4" applyNumberFormat="1" applyFont="1" applyBorder="1" applyProtection="1">
      <alignment horizontal="left" vertical="top" wrapText="1"/>
    </xf>
    <xf numFmtId="0" fontId="6" fillId="0" borderId="33" xfId="0" applyFont="1" applyBorder="1" applyAlignment="1">
      <alignment horizontal="justify" vertical="center"/>
    </xf>
    <xf numFmtId="0" fontId="6" fillId="2" borderId="2" xfId="0" applyFont="1" applyFill="1" applyBorder="1" applyAlignment="1">
      <alignment vertical="center" wrapText="1"/>
    </xf>
    <xf numFmtId="4" fontId="12" fillId="0" borderId="12" xfId="0" applyNumberFormat="1" applyFont="1" applyFill="1" applyBorder="1" applyAlignment="1">
      <alignment horizontal="center" vertical="center"/>
    </xf>
    <xf numFmtId="166" fontId="6" fillId="0" borderId="2" xfId="7" applyNumberFormat="1" applyFont="1" applyFill="1" applyBorder="1" applyAlignment="1" applyProtection="1">
      <alignment horizontal="left" vertical="top" wrapText="1"/>
      <protection hidden="1"/>
    </xf>
    <xf numFmtId="0" fontId="0" fillId="0" borderId="10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49" fontId="0" fillId="0" borderId="2" xfId="4" applyNumberFormat="1" applyFont="1" applyBorder="1" applyProtection="1">
      <alignment horizontal="left" vertical="top" wrapText="1"/>
    </xf>
    <xf numFmtId="0" fontId="6" fillId="2" borderId="10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0" fontId="0" fillId="0" borderId="0" xfId="0" applyAlignment="1"/>
  </cellXfs>
  <cellStyles count="8">
    <cellStyle name="xl31" xfId="1"/>
    <cellStyle name="xl38" xfId="4"/>
    <cellStyle name="xl40" xfId="2"/>
    <cellStyle name="xl43" xfId="6"/>
    <cellStyle name="Обычный" xfId="0" builtinId="0"/>
    <cellStyle name="Обычный 2" xfId="3"/>
    <cellStyle name="Обычный_Tmp" xfId="7"/>
    <cellStyle name="Обычный_январь план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0"/>
  <sheetViews>
    <sheetView tabSelected="1" view="pageBreakPreview" zoomScale="75" zoomScaleNormal="75" zoomScaleSheetLayoutView="75" workbookViewId="0">
      <pane xSplit="2" ySplit="13" topLeftCell="C47" activePane="bottomRight" state="frozen"/>
      <selection pane="topRight" activeCell="C1" sqref="C1"/>
      <selection pane="bottomLeft" activeCell="A11" sqref="A11"/>
      <selection pane="bottomRight" activeCell="E53" sqref="E53"/>
    </sheetView>
  </sheetViews>
  <sheetFormatPr defaultRowHeight="12.75" x14ac:dyDescent="0.2"/>
  <cols>
    <col min="1" max="1" width="37.85546875" style="1" customWidth="1"/>
    <col min="2" max="2" width="25.140625" style="1" customWidth="1"/>
    <col min="3" max="3" width="20.42578125" style="1" hidden="1" customWidth="1"/>
    <col min="4" max="4" width="15.85546875" style="1" hidden="1" customWidth="1"/>
    <col min="5" max="5" width="23.140625" style="1" customWidth="1"/>
    <col min="6" max="6" width="21.42578125" style="1" hidden="1" customWidth="1"/>
    <col min="7" max="7" width="15.85546875" style="1" hidden="1" customWidth="1"/>
    <col min="8" max="8" width="23.42578125" style="1" customWidth="1"/>
    <col min="9" max="9" width="20.140625" style="1" hidden="1" customWidth="1"/>
    <col min="10" max="10" width="16" style="1" hidden="1" customWidth="1"/>
    <col min="11" max="11" width="25.28515625" style="1" customWidth="1"/>
    <col min="12" max="12" width="19.28515625" style="1" customWidth="1"/>
    <col min="13" max="13" width="15.7109375" style="1" customWidth="1"/>
    <col min="14" max="15" width="19.28515625" style="1" customWidth="1"/>
    <col min="16" max="16" width="1.7109375" style="1" customWidth="1"/>
    <col min="17" max="17" width="12.140625" style="1" bestFit="1" customWidth="1"/>
    <col min="18" max="16384" width="9.140625" style="1"/>
  </cols>
  <sheetData>
    <row r="1" spans="1:19" ht="24" customHeight="1" x14ac:dyDescent="0.2">
      <c r="A1" s="149"/>
      <c r="B1" s="151" t="s">
        <v>152</v>
      </c>
      <c r="C1" s="151"/>
      <c r="D1" s="151"/>
      <c r="E1" s="151"/>
      <c r="F1" s="151"/>
      <c r="G1" s="151"/>
      <c r="H1" s="177" t="s">
        <v>193</v>
      </c>
      <c r="I1" s="177"/>
      <c r="J1" s="177"/>
      <c r="K1" s="177"/>
      <c r="L1" s="3"/>
      <c r="M1" s="3"/>
      <c r="N1" s="3"/>
      <c r="O1" s="3"/>
    </row>
    <row r="2" spans="1:19" ht="21" customHeight="1" x14ac:dyDescent="0.2">
      <c r="A2" s="149"/>
      <c r="B2" s="186" t="s">
        <v>194</v>
      </c>
      <c r="C2" s="186"/>
      <c r="D2" s="186"/>
      <c r="E2" s="186"/>
      <c r="F2" s="186"/>
      <c r="G2" s="186"/>
      <c r="H2" s="186"/>
      <c r="I2" s="186"/>
      <c r="J2" s="186"/>
      <c r="K2" s="186"/>
      <c r="L2" s="3"/>
      <c r="M2" s="3"/>
      <c r="N2" s="3"/>
      <c r="O2" s="3"/>
    </row>
    <row r="3" spans="1:19" ht="27.75" customHeight="1" x14ac:dyDescent="0.3">
      <c r="A3" s="149"/>
      <c r="B3" s="187" t="s">
        <v>196</v>
      </c>
      <c r="C3" s="187"/>
      <c r="D3" s="187"/>
      <c r="E3" s="187"/>
      <c r="F3" s="187"/>
      <c r="G3" s="187"/>
      <c r="H3" s="187"/>
      <c r="I3" s="187"/>
      <c r="J3" s="187"/>
      <c r="K3" s="187"/>
      <c r="L3" s="3"/>
      <c r="M3" s="3"/>
      <c r="N3" s="3"/>
      <c r="O3" s="3"/>
    </row>
    <row r="4" spans="1:19" ht="18.75" x14ac:dyDescent="0.2">
      <c r="A4" s="149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3"/>
      <c r="M4" s="3"/>
      <c r="N4" s="3"/>
      <c r="O4" s="3"/>
    </row>
    <row r="5" spans="1:19" ht="18.75" x14ac:dyDescent="0.2">
      <c r="A5" s="149"/>
      <c r="B5" s="151"/>
      <c r="C5" s="151"/>
      <c r="D5" s="151"/>
      <c r="E5" s="151"/>
      <c r="F5" s="151"/>
      <c r="G5" s="151"/>
      <c r="H5" s="151" t="s">
        <v>195</v>
      </c>
      <c r="I5" s="151"/>
      <c r="J5" s="151"/>
      <c r="K5" s="151"/>
      <c r="L5" s="150"/>
      <c r="M5" s="150"/>
      <c r="N5" s="3"/>
      <c r="O5" s="3"/>
    </row>
    <row r="6" spans="1:19" ht="18.75" x14ac:dyDescent="0.2">
      <c r="A6" s="149"/>
      <c r="B6" s="151"/>
      <c r="C6" s="151"/>
      <c r="D6" s="151"/>
      <c r="E6" s="151"/>
      <c r="F6" s="151"/>
      <c r="G6" s="151"/>
      <c r="H6" s="151" t="s">
        <v>191</v>
      </c>
      <c r="I6" s="151"/>
      <c r="J6" s="161" t="s">
        <v>166</v>
      </c>
      <c r="K6" s="150"/>
      <c r="L6" s="150"/>
      <c r="M6" s="150"/>
      <c r="N6" s="3"/>
      <c r="O6" s="3"/>
    </row>
    <row r="7" spans="1:19" ht="34.5" customHeight="1" x14ac:dyDescent="0.3">
      <c r="A7" s="149"/>
      <c r="B7" s="151"/>
      <c r="C7" s="151"/>
      <c r="D7" s="151"/>
      <c r="E7" s="151"/>
      <c r="F7" s="151"/>
      <c r="G7" s="151"/>
      <c r="H7" s="189" t="s">
        <v>192</v>
      </c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</row>
    <row r="8" spans="1:19" x14ac:dyDescent="0.2">
      <c r="A8" s="149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3"/>
      <c r="M8" s="3"/>
      <c r="N8" s="3"/>
      <c r="O8" s="3"/>
    </row>
    <row r="9" spans="1:19" ht="49.5" customHeight="1" x14ac:dyDescent="0.2">
      <c r="A9" s="188" t="s">
        <v>153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34"/>
      <c r="M9" s="34"/>
      <c r="N9" s="34"/>
      <c r="O9" s="11"/>
    </row>
    <row r="10" spans="1:19" ht="17.25" customHeight="1" x14ac:dyDescent="0.2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8"/>
      <c r="L10" s="35"/>
      <c r="M10" s="35"/>
      <c r="N10" s="35"/>
      <c r="O10" s="10"/>
    </row>
    <row r="11" spans="1:19" ht="33.75" customHeight="1" x14ac:dyDescent="0.2">
      <c r="A11" s="182" t="s">
        <v>24</v>
      </c>
      <c r="B11" s="184" t="s">
        <v>25</v>
      </c>
      <c r="C11" s="178" t="s">
        <v>81</v>
      </c>
      <c r="D11" s="179"/>
      <c r="E11" s="179"/>
      <c r="F11" s="179"/>
      <c r="G11" s="179"/>
      <c r="H11" s="180"/>
      <c r="I11" s="180"/>
      <c r="J11" s="180"/>
      <c r="K11" s="181"/>
      <c r="L11" s="12"/>
      <c r="M11" s="12"/>
      <c r="N11" s="12"/>
      <c r="O11" s="12"/>
    </row>
    <row r="12" spans="1:19" ht="36.75" customHeight="1" x14ac:dyDescent="0.2">
      <c r="A12" s="183"/>
      <c r="B12" s="185"/>
      <c r="C12" s="97" t="s">
        <v>76</v>
      </c>
      <c r="D12" s="125" t="s">
        <v>148</v>
      </c>
      <c r="E12" s="74" t="s">
        <v>76</v>
      </c>
      <c r="F12" s="116" t="s">
        <v>84</v>
      </c>
      <c r="G12" s="116" t="s">
        <v>148</v>
      </c>
      <c r="H12" s="74" t="s">
        <v>84</v>
      </c>
      <c r="I12" s="119" t="s">
        <v>92</v>
      </c>
      <c r="J12" s="116" t="s">
        <v>148</v>
      </c>
      <c r="K12" s="75" t="s">
        <v>92</v>
      </c>
      <c r="L12" s="13"/>
      <c r="M12" s="13"/>
      <c r="N12" s="13"/>
      <c r="O12" s="13"/>
    </row>
    <row r="13" spans="1:19" ht="16.5" customHeight="1" x14ac:dyDescent="0.2">
      <c r="A13" s="76">
        <v>1</v>
      </c>
      <c r="B13" s="77">
        <v>2</v>
      </c>
      <c r="C13" s="91">
        <v>3</v>
      </c>
      <c r="D13" s="123">
        <v>4</v>
      </c>
      <c r="E13" s="121">
        <v>5</v>
      </c>
      <c r="F13" s="117">
        <v>6</v>
      </c>
      <c r="G13" s="123">
        <v>7</v>
      </c>
      <c r="H13" s="79">
        <v>8</v>
      </c>
      <c r="I13" s="79">
        <v>9</v>
      </c>
      <c r="J13" s="79">
        <v>10</v>
      </c>
      <c r="K13" s="78">
        <v>11</v>
      </c>
      <c r="L13" s="13"/>
      <c r="M13" s="13"/>
      <c r="N13" s="13"/>
      <c r="O13" s="13"/>
    </row>
    <row r="14" spans="1:19" x14ac:dyDescent="0.2">
      <c r="A14" s="2"/>
      <c r="B14" s="2"/>
      <c r="C14" s="89"/>
      <c r="D14" s="124"/>
      <c r="E14" s="122"/>
      <c r="F14" s="89"/>
      <c r="G14" s="124"/>
      <c r="H14" s="67"/>
      <c r="I14" s="67"/>
      <c r="J14" s="67"/>
      <c r="K14" s="130"/>
      <c r="L14" s="14"/>
      <c r="M14" s="14"/>
      <c r="N14" s="14"/>
      <c r="O14" s="14"/>
    </row>
    <row r="15" spans="1:19" ht="30.75" customHeight="1" x14ac:dyDescent="0.2">
      <c r="A15" s="4" t="s">
        <v>30</v>
      </c>
      <c r="B15" s="8" t="s">
        <v>11</v>
      </c>
      <c r="C15" s="92">
        <f t="shared" ref="C15:K15" si="0">C17+C20+C23+C28+C33+C38+C43+C46+C50+C54+C59</f>
        <v>325294863.23000002</v>
      </c>
      <c r="D15" s="92">
        <f t="shared" si="0"/>
        <v>2681000</v>
      </c>
      <c r="E15" s="92">
        <f t="shared" si="0"/>
        <v>327975863.23000002</v>
      </c>
      <c r="F15" s="92">
        <f t="shared" si="0"/>
        <v>328039919.76999998</v>
      </c>
      <c r="G15" s="92">
        <f t="shared" si="0"/>
        <v>0</v>
      </c>
      <c r="H15" s="92">
        <f t="shared" si="0"/>
        <v>328039919.76999998</v>
      </c>
      <c r="I15" s="92">
        <f t="shared" si="0"/>
        <v>336413877.27999997</v>
      </c>
      <c r="J15" s="92">
        <f t="shared" si="0"/>
        <v>0</v>
      </c>
      <c r="K15" s="131">
        <f t="shared" si="0"/>
        <v>336413877.27999997</v>
      </c>
      <c r="L15" s="54"/>
      <c r="M15" s="54"/>
      <c r="N15" s="54"/>
      <c r="O15" s="15"/>
    </row>
    <row r="16" spans="1:19" x14ac:dyDescent="0.2">
      <c r="A16" s="4"/>
      <c r="B16" s="8"/>
      <c r="C16" s="93"/>
      <c r="D16" s="93"/>
      <c r="E16" s="93"/>
      <c r="F16" s="71"/>
      <c r="G16" s="93"/>
      <c r="H16" s="71"/>
      <c r="I16" s="71"/>
      <c r="J16" s="71"/>
      <c r="K16" s="132"/>
      <c r="L16" s="55"/>
      <c r="M16" s="55"/>
      <c r="N16" s="55"/>
      <c r="O16" s="16"/>
    </row>
    <row r="17" spans="1:15" ht="16.5" customHeight="1" x14ac:dyDescent="0.2">
      <c r="A17" s="5" t="s">
        <v>8</v>
      </c>
      <c r="B17" s="9" t="s">
        <v>12</v>
      </c>
      <c r="C17" s="94">
        <f>C18</f>
        <v>237238649</v>
      </c>
      <c r="D17" s="94"/>
      <c r="E17" s="94">
        <f>E18</f>
        <v>237238649</v>
      </c>
      <c r="F17" s="72">
        <f>F18</f>
        <v>248066264</v>
      </c>
      <c r="G17" s="94"/>
      <c r="H17" s="72">
        <f>H18</f>
        <v>248066264</v>
      </c>
      <c r="I17" s="72">
        <f>I18</f>
        <v>255372177</v>
      </c>
      <c r="J17" s="72"/>
      <c r="K17" s="133">
        <f>K18</f>
        <v>255372177</v>
      </c>
      <c r="L17" s="55"/>
      <c r="M17" s="55"/>
      <c r="N17" s="55"/>
      <c r="O17" s="16"/>
    </row>
    <row r="18" spans="1:15" ht="24.75" customHeight="1" x14ac:dyDescent="0.2">
      <c r="A18" s="7" t="s">
        <v>0</v>
      </c>
      <c r="B18" s="9" t="s">
        <v>13</v>
      </c>
      <c r="C18" s="94">
        <v>237238649</v>
      </c>
      <c r="D18" s="94"/>
      <c r="E18" s="94">
        <v>237238649</v>
      </c>
      <c r="F18" s="72">
        <v>248066264</v>
      </c>
      <c r="G18" s="94"/>
      <c r="H18" s="72">
        <v>248066264</v>
      </c>
      <c r="I18" s="72">
        <v>255372177</v>
      </c>
      <c r="J18" s="72"/>
      <c r="K18" s="133">
        <v>255372177</v>
      </c>
      <c r="L18" s="55"/>
      <c r="M18" s="55"/>
      <c r="N18" s="55"/>
      <c r="O18" s="16"/>
    </row>
    <row r="19" spans="1:15" ht="13.15" customHeight="1" x14ac:dyDescent="0.2">
      <c r="A19" s="6"/>
      <c r="B19" s="9"/>
      <c r="C19" s="93"/>
      <c r="D19" s="93"/>
      <c r="E19" s="93"/>
      <c r="F19" s="71"/>
      <c r="G19" s="93"/>
      <c r="H19" s="71"/>
      <c r="I19" s="71"/>
      <c r="J19" s="71"/>
      <c r="K19" s="132"/>
      <c r="L19" s="55"/>
      <c r="M19" s="55"/>
      <c r="N19" s="55"/>
      <c r="O19" s="16"/>
    </row>
    <row r="20" spans="1:15" ht="53.25" customHeight="1" x14ac:dyDescent="0.2">
      <c r="A20" s="7" t="s">
        <v>3</v>
      </c>
      <c r="B20" s="9" t="s">
        <v>14</v>
      </c>
      <c r="C20" s="94">
        <f>C21</f>
        <v>25886893.48</v>
      </c>
      <c r="D20" s="94"/>
      <c r="E20" s="94">
        <f>E21</f>
        <v>25886893.48</v>
      </c>
      <c r="F20" s="72">
        <f>F21</f>
        <v>26467928.77</v>
      </c>
      <c r="G20" s="94"/>
      <c r="H20" s="72">
        <f>H21</f>
        <v>26467928.77</v>
      </c>
      <c r="I20" s="72">
        <f>I21</f>
        <v>27133730.280000001</v>
      </c>
      <c r="J20" s="72"/>
      <c r="K20" s="133">
        <f>K21</f>
        <v>27133730.280000001</v>
      </c>
      <c r="L20" s="56"/>
      <c r="M20" s="56"/>
      <c r="N20" s="56"/>
      <c r="O20" s="16"/>
    </row>
    <row r="21" spans="1:15" ht="38.25" customHeight="1" x14ac:dyDescent="0.2">
      <c r="A21" s="7" t="s">
        <v>4</v>
      </c>
      <c r="B21" s="9" t="s">
        <v>15</v>
      </c>
      <c r="C21" s="94">
        <v>25886893.48</v>
      </c>
      <c r="D21" s="94"/>
      <c r="E21" s="94">
        <v>25886893.48</v>
      </c>
      <c r="F21" s="72">
        <v>26467928.77</v>
      </c>
      <c r="G21" s="94"/>
      <c r="H21" s="72">
        <v>26467928.77</v>
      </c>
      <c r="I21" s="72">
        <v>27133730.280000001</v>
      </c>
      <c r="J21" s="72"/>
      <c r="K21" s="133">
        <v>27133730.280000001</v>
      </c>
      <c r="L21" s="56"/>
      <c r="M21" s="56"/>
      <c r="N21" s="56"/>
      <c r="O21" s="16"/>
    </row>
    <row r="22" spans="1:15" ht="13.5" customHeight="1" x14ac:dyDescent="0.2">
      <c r="A22" s="6"/>
      <c r="B22" s="9"/>
      <c r="C22" s="93"/>
      <c r="D22" s="93"/>
      <c r="E22" s="93"/>
      <c r="F22" s="71"/>
      <c r="G22" s="93"/>
      <c r="H22" s="71"/>
      <c r="I22" s="71"/>
      <c r="J22" s="71"/>
      <c r="K22" s="132"/>
      <c r="L22" s="55"/>
      <c r="M22" s="55"/>
      <c r="N22" s="55"/>
      <c r="O22" s="16"/>
    </row>
    <row r="23" spans="1:15" ht="22.5" customHeight="1" x14ac:dyDescent="0.2">
      <c r="A23" s="7" t="s">
        <v>1</v>
      </c>
      <c r="B23" s="9" t="s">
        <v>16</v>
      </c>
      <c r="C23" s="94">
        <f>SUM(C24:C26)</f>
        <v>10979000</v>
      </c>
      <c r="D23" s="94"/>
      <c r="E23" s="94">
        <f>SUM(E24:E26)</f>
        <v>10979000</v>
      </c>
      <c r="F23" s="94">
        <f t="shared" ref="F23" si="1">SUM(F24:F26)</f>
        <v>11373146</v>
      </c>
      <c r="G23" s="94"/>
      <c r="H23" s="94">
        <f t="shared" ref="H23:K23" si="2">SUM(H24:H26)</f>
        <v>11373146</v>
      </c>
      <c r="I23" s="94">
        <f t="shared" ref="I23" si="3">SUM(I24:I26)</f>
        <v>11834895</v>
      </c>
      <c r="J23" s="94"/>
      <c r="K23" s="134">
        <f t="shared" si="2"/>
        <v>11834895</v>
      </c>
      <c r="L23" s="55"/>
      <c r="M23" s="55"/>
      <c r="N23" s="55"/>
      <c r="O23" s="16"/>
    </row>
    <row r="24" spans="1:15" ht="40.5" customHeight="1" x14ac:dyDescent="0.2">
      <c r="A24" s="7" t="s">
        <v>71</v>
      </c>
      <c r="B24" s="9" t="s">
        <v>72</v>
      </c>
      <c r="C24" s="94">
        <v>8709000</v>
      </c>
      <c r="D24" s="94"/>
      <c r="E24" s="94">
        <v>8709000</v>
      </c>
      <c r="F24" s="72">
        <v>9021653</v>
      </c>
      <c r="G24" s="94"/>
      <c r="H24" s="72">
        <v>9021653</v>
      </c>
      <c r="I24" s="72">
        <v>9387932</v>
      </c>
      <c r="J24" s="72"/>
      <c r="K24" s="133">
        <v>9387932</v>
      </c>
      <c r="L24" s="55"/>
      <c r="M24" s="55"/>
      <c r="N24" s="55"/>
      <c r="O24" s="16"/>
    </row>
    <row r="25" spans="1:15" ht="24" customHeight="1" x14ac:dyDescent="0.2">
      <c r="A25" s="7" t="s">
        <v>40</v>
      </c>
      <c r="B25" s="9" t="s">
        <v>41</v>
      </c>
      <c r="C25" s="94">
        <v>41000</v>
      </c>
      <c r="D25" s="94"/>
      <c r="E25" s="94">
        <v>41000</v>
      </c>
      <c r="F25" s="72">
        <v>42472</v>
      </c>
      <c r="G25" s="94"/>
      <c r="H25" s="72">
        <v>42472</v>
      </c>
      <c r="I25" s="72">
        <v>44196</v>
      </c>
      <c r="J25" s="72"/>
      <c r="K25" s="133">
        <v>44196</v>
      </c>
      <c r="L25" s="56"/>
      <c r="M25" s="56"/>
      <c r="N25" s="56"/>
      <c r="O25" s="16"/>
    </row>
    <row r="26" spans="1:15" ht="27.75" customHeight="1" x14ac:dyDescent="0.2">
      <c r="A26" s="7" t="s">
        <v>42</v>
      </c>
      <c r="B26" s="9" t="s">
        <v>91</v>
      </c>
      <c r="C26" s="94">
        <v>2229000</v>
      </c>
      <c r="D26" s="94"/>
      <c r="E26" s="94">
        <v>2229000</v>
      </c>
      <c r="F26" s="72">
        <v>2309021</v>
      </c>
      <c r="G26" s="94"/>
      <c r="H26" s="72">
        <v>2309021</v>
      </c>
      <c r="I26" s="72">
        <v>2402767</v>
      </c>
      <c r="J26" s="72"/>
      <c r="K26" s="133">
        <v>2402767</v>
      </c>
      <c r="L26" s="56"/>
      <c r="M26" s="56"/>
      <c r="N26" s="56"/>
      <c r="O26" s="16"/>
    </row>
    <row r="27" spans="1:15" ht="12" customHeight="1" x14ac:dyDescent="0.2">
      <c r="A27" s="6"/>
      <c r="B27" s="9"/>
      <c r="C27" s="94"/>
      <c r="D27" s="94"/>
      <c r="E27" s="94"/>
      <c r="F27" s="72"/>
      <c r="G27" s="94"/>
      <c r="H27" s="72"/>
      <c r="I27" s="72"/>
      <c r="J27" s="72"/>
      <c r="K27" s="133"/>
      <c r="L27" s="56"/>
      <c r="M27" s="56"/>
      <c r="N27" s="56"/>
      <c r="O27" s="16"/>
    </row>
    <row r="28" spans="1:15" ht="23.25" customHeight="1" x14ac:dyDescent="0.2">
      <c r="A28" s="5" t="s">
        <v>88</v>
      </c>
      <c r="B28" s="9" t="s">
        <v>89</v>
      </c>
      <c r="C28" s="94">
        <f>C29+C30+C31</f>
        <v>26246822</v>
      </c>
      <c r="D28" s="94"/>
      <c r="E28" s="94">
        <f>E29+E30+E31</f>
        <v>26246822</v>
      </c>
      <c r="F28" s="94">
        <f t="shared" ref="F28" si="4">F29+F30+F31</f>
        <v>26229298</v>
      </c>
      <c r="G28" s="94"/>
      <c r="H28" s="94">
        <f t="shared" ref="H28:K28" si="5">H29+H30+H31</f>
        <v>26229298</v>
      </c>
      <c r="I28" s="94">
        <f t="shared" ref="I28" si="6">I29+I30+I31</f>
        <v>26211792</v>
      </c>
      <c r="J28" s="94"/>
      <c r="K28" s="134">
        <f t="shared" si="5"/>
        <v>26211792</v>
      </c>
      <c r="L28" s="56"/>
      <c r="M28" s="56"/>
      <c r="N28" s="56"/>
      <c r="O28" s="16"/>
    </row>
    <row r="29" spans="1:15" ht="72" customHeight="1" x14ac:dyDescent="0.2">
      <c r="A29" s="7" t="s">
        <v>105</v>
      </c>
      <c r="B29" s="106" t="s">
        <v>106</v>
      </c>
      <c r="C29" s="94">
        <v>4039000</v>
      </c>
      <c r="D29" s="94"/>
      <c r="E29" s="94">
        <v>4039000</v>
      </c>
      <c r="F29" s="94">
        <v>4039000</v>
      </c>
      <c r="G29" s="94"/>
      <c r="H29" s="94">
        <v>4039000</v>
      </c>
      <c r="I29" s="94">
        <v>4039000</v>
      </c>
      <c r="J29" s="94"/>
      <c r="K29" s="134">
        <v>4039000</v>
      </c>
      <c r="L29" s="56"/>
      <c r="M29" s="56"/>
      <c r="N29" s="56"/>
      <c r="O29" s="16"/>
    </row>
    <row r="30" spans="1:15" ht="27.75" customHeight="1" x14ac:dyDescent="0.2">
      <c r="A30" s="7" t="s">
        <v>85</v>
      </c>
      <c r="B30" s="9" t="s">
        <v>90</v>
      </c>
      <c r="C30" s="94">
        <v>17523822</v>
      </c>
      <c r="D30" s="94"/>
      <c r="E30" s="94">
        <v>17523822</v>
      </c>
      <c r="F30" s="72">
        <v>17506298</v>
      </c>
      <c r="G30" s="94"/>
      <c r="H30" s="72">
        <v>17506298</v>
      </c>
      <c r="I30" s="72">
        <v>17488792</v>
      </c>
      <c r="J30" s="72"/>
      <c r="K30" s="133">
        <v>17488792</v>
      </c>
      <c r="L30" s="56"/>
      <c r="M30" s="56"/>
      <c r="N30" s="56"/>
      <c r="O30" s="16"/>
    </row>
    <row r="31" spans="1:15" ht="27.75" customHeight="1" x14ac:dyDescent="0.2">
      <c r="A31" s="7" t="s">
        <v>97</v>
      </c>
      <c r="B31" s="108" t="s">
        <v>98</v>
      </c>
      <c r="C31" s="94">
        <v>4684000</v>
      </c>
      <c r="D31" s="94"/>
      <c r="E31" s="94">
        <v>4684000</v>
      </c>
      <c r="F31" s="72">
        <v>4684000</v>
      </c>
      <c r="G31" s="94"/>
      <c r="H31" s="72">
        <v>4684000</v>
      </c>
      <c r="I31" s="72">
        <v>4684000</v>
      </c>
      <c r="J31" s="72"/>
      <c r="K31" s="133">
        <v>4684000</v>
      </c>
      <c r="L31" s="56"/>
      <c r="M31" s="56"/>
      <c r="N31" s="56"/>
      <c r="O31" s="16"/>
    </row>
    <row r="32" spans="1:15" ht="9" customHeight="1" x14ac:dyDescent="0.2">
      <c r="A32" s="6"/>
      <c r="B32" s="107"/>
      <c r="C32" s="93"/>
      <c r="D32" s="93"/>
      <c r="E32" s="93"/>
      <c r="F32" s="71"/>
      <c r="G32" s="93"/>
      <c r="H32" s="71"/>
      <c r="I32" s="71"/>
      <c r="J32" s="71"/>
      <c r="K32" s="132"/>
      <c r="L32" s="55"/>
      <c r="M32" s="55"/>
      <c r="N32" s="55"/>
      <c r="O32" s="16"/>
    </row>
    <row r="33" spans="1:17" ht="24.75" customHeight="1" x14ac:dyDescent="0.2">
      <c r="A33" s="7" t="s">
        <v>28</v>
      </c>
      <c r="B33" s="9" t="s">
        <v>17</v>
      </c>
      <c r="C33" s="94">
        <f>C34+C35+C36</f>
        <v>2477000</v>
      </c>
      <c r="D33" s="94"/>
      <c r="E33" s="94">
        <f>E34+E35+E36</f>
        <v>2477000</v>
      </c>
      <c r="F33" s="94">
        <f t="shared" ref="F33" si="7">F34+F35+F36</f>
        <v>2555000</v>
      </c>
      <c r="G33" s="94"/>
      <c r="H33" s="94">
        <f t="shared" ref="H33:K33" si="8">H34+H35+H36</f>
        <v>2555000</v>
      </c>
      <c r="I33" s="94">
        <f t="shared" ref="I33" si="9">I34+I35+I36</f>
        <v>2643000</v>
      </c>
      <c r="J33" s="94"/>
      <c r="K33" s="134">
        <f t="shared" si="8"/>
        <v>2643000</v>
      </c>
      <c r="L33" s="55"/>
      <c r="M33" s="55"/>
      <c r="N33" s="55"/>
      <c r="O33" s="16"/>
    </row>
    <row r="34" spans="1:17" ht="45.75" customHeight="1" x14ac:dyDescent="0.2">
      <c r="A34" s="7" t="s">
        <v>43</v>
      </c>
      <c r="B34" s="110" t="s">
        <v>44</v>
      </c>
      <c r="C34" s="94">
        <v>2167000</v>
      </c>
      <c r="D34" s="94"/>
      <c r="E34" s="94">
        <v>2167000</v>
      </c>
      <c r="F34" s="94">
        <v>2243000</v>
      </c>
      <c r="G34" s="94"/>
      <c r="H34" s="94">
        <v>2243000</v>
      </c>
      <c r="I34" s="94">
        <v>2328000</v>
      </c>
      <c r="J34" s="94"/>
      <c r="K34" s="134">
        <v>2328000</v>
      </c>
      <c r="L34" s="56"/>
      <c r="M34" s="56"/>
      <c r="N34" s="56"/>
      <c r="O34" s="16"/>
      <c r="Q34" s="38"/>
    </row>
    <row r="35" spans="1:17" ht="115.5" customHeight="1" x14ac:dyDescent="0.2">
      <c r="A35" s="135" t="s">
        <v>101</v>
      </c>
      <c r="B35" s="114" t="s">
        <v>102</v>
      </c>
      <c r="C35" s="94">
        <v>65000</v>
      </c>
      <c r="D35" s="94"/>
      <c r="E35" s="94">
        <v>65000</v>
      </c>
      <c r="F35" s="94">
        <v>67000</v>
      </c>
      <c r="G35" s="94"/>
      <c r="H35" s="94">
        <v>67000</v>
      </c>
      <c r="I35" s="94">
        <v>70000</v>
      </c>
      <c r="J35" s="94"/>
      <c r="K35" s="134">
        <v>70000</v>
      </c>
      <c r="L35" s="56"/>
      <c r="M35" s="56"/>
      <c r="N35" s="56"/>
      <c r="O35" s="16"/>
      <c r="Q35" s="38"/>
    </row>
    <row r="36" spans="1:17" ht="60.75" customHeight="1" x14ac:dyDescent="0.2">
      <c r="A36" s="7" t="s">
        <v>7</v>
      </c>
      <c r="B36" s="107" t="s">
        <v>18</v>
      </c>
      <c r="C36" s="94">
        <v>245000</v>
      </c>
      <c r="D36" s="94"/>
      <c r="E36" s="94">
        <v>245000</v>
      </c>
      <c r="F36" s="72">
        <v>245000</v>
      </c>
      <c r="G36" s="94"/>
      <c r="H36" s="72">
        <v>245000</v>
      </c>
      <c r="I36" s="72">
        <v>245000</v>
      </c>
      <c r="J36" s="72"/>
      <c r="K36" s="133">
        <v>245000</v>
      </c>
      <c r="L36" s="56"/>
      <c r="M36" s="56"/>
      <c r="N36" s="56"/>
      <c r="O36" s="16"/>
    </row>
    <row r="37" spans="1:17" ht="12" customHeight="1" x14ac:dyDescent="0.2">
      <c r="A37" s="6"/>
      <c r="B37" s="9"/>
      <c r="C37" s="93"/>
      <c r="D37" s="93"/>
      <c r="E37" s="93"/>
      <c r="F37" s="71"/>
      <c r="G37" s="93"/>
      <c r="H37" s="71"/>
      <c r="I37" s="71"/>
      <c r="J37" s="71"/>
      <c r="K37" s="132"/>
      <c r="L37" s="55"/>
      <c r="M37" s="55"/>
      <c r="N37" s="55"/>
      <c r="O37" s="16"/>
    </row>
    <row r="38" spans="1:17" ht="54.75" customHeight="1" x14ac:dyDescent="0.2">
      <c r="A38" s="5" t="s">
        <v>45</v>
      </c>
      <c r="B38" s="9" t="s">
        <v>46</v>
      </c>
      <c r="C38" s="94">
        <f>C39+C40+C41</f>
        <v>14500000</v>
      </c>
      <c r="D38" s="94"/>
      <c r="E38" s="94">
        <f>E39+E40+E41</f>
        <v>14500000</v>
      </c>
      <c r="F38" s="72">
        <f>F39+F40+F41</f>
        <v>11023000</v>
      </c>
      <c r="G38" s="94"/>
      <c r="H38" s="72">
        <f>H39+H40+H41</f>
        <v>11023000</v>
      </c>
      <c r="I38" s="72">
        <f>I39+I40+I41</f>
        <v>11023000</v>
      </c>
      <c r="J38" s="72"/>
      <c r="K38" s="133">
        <f>K39+K40+K41</f>
        <v>11023000</v>
      </c>
      <c r="L38" s="56"/>
      <c r="M38" s="56"/>
      <c r="N38" s="56"/>
      <c r="O38" s="16"/>
    </row>
    <row r="39" spans="1:17" ht="135.75" customHeight="1" x14ac:dyDescent="0.2">
      <c r="A39" s="7" t="s">
        <v>47</v>
      </c>
      <c r="B39" s="9" t="s">
        <v>48</v>
      </c>
      <c r="C39" s="94">
        <v>4800000</v>
      </c>
      <c r="D39" s="94"/>
      <c r="E39" s="94">
        <v>4800000</v>
      </c>
      <c r="F39" s="72">
        <v>3923000</v>
      </c>
      <c r="G39" s="94"/>
      <c r="H39" s="72">
        <v>3923000</v>
      </c>
      <c r="I39" s="72">
        <v>3923000</v>
      </c>
      <c r="J39" s="72"/>
      <c r="K39" s="133">
        <v>3923000</v>
      </c>
      <c r="L39" s="56"/>
      <c r="M39" s="56"/>
      <c r="N39" s="56"/>
      <c r="O39" s="16"/>
    </row>
    <row r="40" spans="1:17" ht="41.25" customHeight="1" x14ac:dyDescent="0.2">
      <c r="A40" s="7" t="s">
        <v>49</v>
      </c>
      <c r="B40" s="9" t="s">
        <v>50</v>
      </c>
      <c r="C40" s="94">
        <v>100000</v>
      </c>
      <c r="D40" s="94"/>
      <c r="E40" s="94">
        <v>100000</v>
      </c>
      <c r="F40" s="72">
        <v>100000</v>
      </c>
      <c r="G40" s="94"/>
      <c r="H40" s="72">
        <v>100000</v>
      </c>
      <c r="I40" s="72">
        <v>100000</v>
      </c>
      <c r="J40" s="72"/>
      <c r="K40" s="133">
        <v>100000</v>
      </c>
      <c r="L40" s="56"/>
      <c r="M40" s="56"/>
      <c r="N40" s="56"/>
      <c r="O40" s="16"/>
    </row>
    <row r="41" spans="1:17" ht="114.75" customHeight="1" x14ac:dyDescent="0.2">
      <c r="A41" s="7" t="s">
        <v>51</v>
      </c>
      <c r="B41" s="9" t="s">
        <v>52</v>
      </c>
      <c r="C41" s="94">
        <v>9600000</v>
      </c>
      <c r="D41" s="94"/>
      <c r="E41" s="94">
        <v>9600000</v>
      </c>
      <c r="F41" s="72">
        <v>7000000</v>
      </c>
      <c r="G41" s="94"/>
      <c r="H41" s="72">
        <v>7000000</v>
      </c>
      <c r="I41" s="72">
        <v>7000000</v>
      </c>
      <c r="J41" s="72"/>
      <c r="K41" s="133">
        <v>7000000</v>
      </c>
      <c r="L41" s="56"/>
      <c r="M41" s="56"/>
      <c r="N41" s="56"/>
      <c r="O41" s="16"/>
    </row>
    <row r="42" spans="1:17" ht="15.75" customHeight="1" x14ac:dyDescent="0.2">
      <c r="A42" s="6"/>
      <c r="B42" s="9"/>
      <c r="C42" s="93"/>
      <c r="D42" s="93"/>
      <c r="E42" s="93"/>
      <c r="F42" s="71"/>
      <c r="G42" s="93"/>
      <c r="H42" s="71"/>
      <c r="I42" s="71"/>
      <c r="J42" s="71"/>
      <c r="K42" s="132"/>
      <c r="L42" s="55"/>
      <c r="M42" s="55"/>
      <c r="N42" s="55"/>
      <c r="O42" s="16"/>
    </row>
    <row r="43" spans="1:17" ht="32.25" customHeight="1" x14ac:dyDescent="0.2">
      <c r="A43" s="7" t="s">
        <v>9</v>
      </c>
      <c r="B43" s="9" t="s">
        <v>19</v>
      </c>
      <c r="C43" s="94">
        <f>C44</f>
        <v>438000</v>
      </c>
      <c r="D43" s="94"/>
      <c r="E43" s="94">
        <f>E44</f>
        <v>438000</v>
      </c>
      <c r="F43" s="72">
        <f>F44</f>
        <v>492000</v>
      </c>
      <c r="G43" s="94"/>
      <c r="H43" s="72">
        <f>H44</f>
        <v>492000</v>
      </c>
      <c r="I43" s="72">
        <f>I44</f>
        <v>492000</v>
      </c>
      <c r="J43" s="72"/>
      <c r="K43" s="133">
        <f>K44</f>
        <v>492000</v>
      </c>
      <c r="L43" s="56"/>
      <c r="M43" s="56"/>
      <c r="N43" s="56"/>
      <c r="O43" s="16"/>
    </row>
    <row r="44" spans="1:17" ht="28.5" customHeight="1" x14ac:dyDescent="0.2">
      <c r="A44" s="7" t="s">
        <v>2</v>
      </c>
      <c r="B44" s="9" t="s">
        <v>20</v>
      </c>
      <c r="C44" s="94">
        <v>438000</v>
      </c>
      <c r="D44" s="94"/>
      <c r="E44" s="94">
        <v>438000</v>
      </c>
      <c r="F44" s="72">
        <v>492000</v>
      </c>
      <c r="G44" s="94"/>
      <c r="H44" s="72">
        <v>492000</v>
      </c>
      <c r="I44" s="72">
        <v>492000</v>
      </c>
      <c r="J44" s="72"/>
      <c r="K44" s="133">
        <v>492000</v>
      </c>
      <c r="L44" s="56"/>
      <c r="M44" s="56"/>
      <c r="N44" s="56"/>
      <c r="O44" s="16"/>
    </row>
    <row r="45" spans="1:17" ht="15.75" customHeight="1" x14ac:dyDescent="0.2">
      <c r="A45" s="6"/>
      <c r="B45" s="9"/>
      <c r="C45" s="94"/>
      <c r="D45" s="94"/>
      <c r="E45" s="94"/>
      <c r="F45" s="72"/>
      <c r="G45" s="94"/>
      <c r="H45" s="72"/>
      <c r="I45" s="72"/>
      <c r="J45" s="72"/>
      <c r="K45" s="133"/>
      <c r="L45" s="56"/>
      <c r="M45" s="56"/>
      <c r="N45" s="56"/>
      <c r="O45" s="16"/>
    </row>
    <row r="46" spans="1:17" ht="39" customHeight="1" x14ac:dyDescent="0.2">
      <c r="A46" s="7" t="s">
        <v>64</v>
      </c>
      <c r="B46" s="9" t="s">
        <v>65</v>
      </c>
      <c r="C46" s="94">
        <f>C47+C48</f>
        <v>6095215.75</v>
      </c>
      <c r="D46" s="94">
        <f t="shared" ref="D46:E46" si="10">D47+D48</f>
        <v>0</v>
      </c>
      <c r="E46" s="94">
        <f t="shared" si="10"/>
        <v>6095215.75</v>
      </c>
      <c r="F46" s="72">
        <f>F47</f>
        <v>400000</v>
      </c>
      <c r="G46" s="94"/>
      <c r="H46" s="72">
        <f>H47</f>
        <v>400000</v>
      </c>
      <c r="I46" s="72">
        <f>I47</f>
        <v>400000</v>
      </c>
      <c r="J46" s="72"/>
      <c r="K46" s="133">
        <f>K47</f>
        <v>400000</v>
      </c>
      <c r="L46" s="129"/>
      <c r="M46" s="52"/>
      <c r="N46" s="52"/>
      <c r="O46" s="33"/>
      <c r="P46" s="16"/>
    </row>
    <row r="47" spans="1:17" s="40" customFormat="1" ht="58.5" customHeight="1" x14ac:dyDescent="0.2">
      <c r="A47" s="7" t="s">
        <v>103</v>
      </c>
      <c r="B47" s="9" t="s">
        <v>104</v>
      </c>
      <c r="C47" s="94">
        <v>400000</v>
      </c>
      <c r="D47" s="94"/>
      <c r="E47" s="94">
        <v>400000</v>
      </c>
      <c r="F47" s="72">
        <v>400000</v>
      </c>
      <c r="G47" s="94"/>
      <c r="H47" s="72">
        <v>400000</v>
      </c>
      <c r="I47" s="72">
        <v>400000</v>
      </c>
      <c r="J47" s="72"/>
      <c r="K47" s="133">
        <v>400000</v>
      </c>
      <c r="L47" s="129"/>
      <c r="M47" s="52"/>
      <c r="N47" s="52"/>
      <c r="O47" s="33"/>
      <c r="P47" s="16"/>
    </row>
    <row r="48" spans="1:17" s="40" customFormat="1" ht="45" customHeight="1" x14ac:dyDescent="0.2">
      <c r="A48" s="5" t="s">
        <v>151</v>
      </c>
      <c r="B48" s="9" t="s">
        <v>150</v>
      </c>
      <c r="C48" s="94">
        <v>5695215.75</v>
      </c>
      <c r="D48" s="171"/>
      <c r="E48" s="94">
        <f>C48+D48</f>
        <v>5695215.75</v>
      </c>
      <c r="F48" s="72"/>
      <c r="G48" s="94"/>
      <c r="H48" s="72"/>
      <c r="I48" s="72"/>
      <c r="J48" s="72"/>
      <c r="K48" s="133"/>
      <c r="L48" s="56"/>
      <c r="M48" s="56"/>
      <c r="N48" s="56"/>
      <c r="O48" s="120"/>
      <c r="P48" s="16"/>
    </row>
    <row r="49" spans="1:15" ht="15.75" customHeight="1" x14ac:dyDescent="0.2">
      <c r="A49" s="6"/>
      <c r="B49" s="9"/>
      <c r="C49" s="94"/>
      <c r="D49" s="94"/>
      <c r="E49" s="94"/>
      <c r="F49" s="72"/>
      <c r="G49" s="94"/>
      <c r="H49" s="72"/>
      <c r="I49" s="72"/>
      <c r="J49" s="72"/>
      <c r="K49" s="133"/>
      <c r="L49" s="56"/>
      <c r="M49" s="56"/>
      <c r="N49" s="56"/>
      <c r="O49" s="16"/>
    </row>
    <row r="50" spans="1:15" ht="40.5" customHeight="1" x14ac:dyDescent="0.2">
      <c r="A50" s="7" t="s">
        <v>10</v>
      </c>
      <c r="B50" s="9" t="s">
        <v>21</v>
      </c>
      <c r="C50" s="94">
        <f>C51+C52</f>
        <v>200000</v>
      </c>
      <c r="D50" s="94">
        <f t="shared" ref="D50:E50" si="11">D51+D52</f>
        <v>1981000</v>
      </c>
      <c r="E50" s="94">
        <f t="shared" si="11"/>
        <v>2181000</v>
      </c>
      <c r="F50" s="72">
        <f>F51+F52</f>
        <v>200000</v>
      </c>
      <c r="G50" s="94"/>
      <c r="H50" s="72">
        <f>H51+H52</f>
        <v>200000</v>
      </c>
      <c r="I50" s="72">
        <f>I51+I52</f>
        <v>200000</v>
      </c>
      <c r="J50" s="72"/>
      <c r="K50" s="133">
        <f>K51+K52</f>
        <v>200000</v>
      </c>
      <c r="L50" s="56"/>
      <c r="M50" s="56"/>
      <c r="N50" s="56"/>
      <c r="O50" s="16"/>
    </row>
    <row r="51" spans="1:15" ht="123.75" customHeight="1" x14ac:dyDescent="0.2">
      <c r="A51" s="7" t="s">
        <v>189</v>
      </c>
      <c r="B51" s="9" t="s">
        <v>190</v>
      </c>
      <c r="C51" s="94">
        <v>0</v>
      </c>
      <c r="D51" s="94">
        <v>1981000</v>
      </c>
      <c r="E51" s="94">
        <f>C51+D51-646000</f>
        <v>1335000</v>
      </c>
      <c r="F51" s="72"/>
      <c r="G51" s="94"/>
      <c r="H51" s="72"/>
      <c r="I51" s="72"/>
      <c r="J51" s="72"/>
      <c r="K51" s="133"/>
      <c r="L51" s="56"/>
      <c r="M51" s="56"/>
      <c r="N51" s="56"/>
      <c r="O51" s="16"/>
    </row>
    <row r="52" spans="1:15" ht="63" customHeight="1" x14ac:dyDescent="0.2">
      <c r="A52" s="7" t="s">
        <v>36</v>
      </c>
      <c r="B52" s="9" t="s">
        <v>27</v>
      </c>
      <c r="C52" s="94">
        <v>200000</v>
      </c>
      <c r="D52" s="94"/>
      <c r="E52" s="94">
        <f>200000+646000</f>
        <v>846000</v>
      </c>
      <c r="F52" s="72">
        <v>200000</v>
      </c>
      <c r="G52" s="94"/>
      <c r="H52" s="72">
        <v>200000</v>
      </c>
      <c r="I52" s="72">
        <v>200000</v>
      </c>
      <c r="J52" s="72"/>
      <c r="K52" s="133">
        <v>200000</v>
      </c>
      <c r="L52" s="56"/>
      <c r="M52" s="56"/>
      <c r="N52" s="56"/>
      <c r="O52" s="16"/>
    </row>
    <row r="53" spans="1:15" ht="13.5" customHeight="1" x14ac:dyDescent="0.2">
      <c r="A53" s="6"/>
      <c r="B53" s="9"/>
      <c r="C53" s="94"/>
      <c r="D53" s="94"/>
      <c r="E53" s="94"/>
      <c r="F53" s="72"/>
      <c r="G53" s="94"/>
      <c r="H53" s="72"/>
      <c r="I53" s="72"/>
      <c r="J53" s="72"/>
      <c r="K53" s="133"/>
      <c r="L53" s="56"/>
      <c r="M53" s="56"/>
      <c r="N53" s="56"/>
      <c r="O53" s="16"/>
    </row>
    <row r="54" spans="1:15" ht="33.75" customHeight="1" x14ac:dyDescent="0.2">
      <c r="A54" s="7" t="s">
        <v>5</v>
      </c>
      <c r="B54" s="9" t="s">
        <v>22</v>
      </c>
      <c r="C54" s="94">
        <f>C55+C56+C57</f>
        <v>1168283</v>
      </c>
      <c r="D54" s="94">
        <f t="shared" ref="D54:E54" si="12">D55+D56+D57</f>
        <v>700000</v>
      </c>
      <c r="E54" s="94">
        <f t="shared" si="12"/>
        <v>1868283</v>
      </c>
      <c r="F54" s="94">
        <f t="shared" ref="F54" si="13">F55+F56+F57</f>
        <v>1168283</v>
      </c>
      <c r="G54" s="94"/>
      <c r="H54" s="94">
        <f t="shared" ref="H54:K54" si="14">H55+H56+H57</f>
        <v>1168283</v>
      </c>
      <c r="I54" s="94">
        <f t="shared" ref="I54" si="15">I55+I56+I57</f>
        <v>1038283</v>
      </c>
      <c r="J54" s="94"/>
      <c r="K54" s="134">
        <f t="shared" si="14"/>
        <v>1038283</v>
      </c>
      <c r="L54" s="56"/>
      <c r="M54" s="56"/>
      <c r="N54" s="56"/>
      <c r="O54" s="16"/>
    </row>
    <row r="55" spans="1:15" ht="42" customHeight="1" x14ac:dyDescent="0.2">
      <c r="A55" s="113" t="s">
        <v>57</v>
      </c>
      <c r="B55" s="9" t="s">
        <v>82</v>
      </c>
      <c r="C55" s="94">
        <v>659830</v>
      </c>
      <c r="D55" s="94"/>
      <c r="E55" s="94">
        <v>659830</v>
      </c>
      <c r="F55" s="94">
        <v>659830</v>
      </c>
      <c r="G55" s="94"/>
      <c r="H55" s="94">
        <v>659830</v>
      </c>
      <c r="I55" s="94">
        <v>659830</v>
      </c>
      <c r="J55" s="94"/>
      <c r="K55" s="134">
        <v>659830</v>
      </c>
      <c r="L55" s="56"/>
      <c r="M55" s="56"/>
      <c r="N55" s="56"/>
      <c r="O55" s="16"/>
    </row>
    <row r="56" spans="1:15" ht="68.25" customHeight="1" x14ac:dyDescent="0.2">
      <c r="A56" s="113" t="s">
        <v>99</v>
      </c>
      <c r="B56" s="9" t="s">
        <v>100</v>
      </c>
      <c r="C56" s="109">
        <v>153000</v>
      </c>
      <c r="D56" s="96"/>
      <c r="E56" s="94">
        <v>153000</v>
      </c>
      <c r="F56" s="96">
        <v>153000</v>
      </c>
      <c r="G56" s="94"/>
      <c r="H56" s="96">
        <v>153000</v>
      </c>
      <c r="I56" s="96">
        <v>23000</v>
      </c>
      <c r="J56" s="96"/>
      <c r="K56" s="134">
        <v>23000</v>
      </c>
      <c r="L56" s="56"/>
      <c r="M56" s="56"/>
      <c r="N56" s="56"/>
      <c r="O56" s="16"/>
    </row>
    <row r="57" spans="1:15" ht="32.25" customHeight="1" x14ac:dyDescent="0.2">
      <c r="A57" s="113" t="s">
        <v>79</v>
      </c>
      <c r="B57" s="47" t="s">
        <v>80</v>
      </c>
      <c r="C57" s="95">
        <v>355453</v>
      </c>
      <c r="D57" s="96">
        <v>700000</v>
      </c>
      <c r="E57" s="94">
        <f>C57+D57</f>
        <v>1055453</v>
      </c>
      <c r="F57" s="94">
        <v>355453</v>
      </c>
      <c r="G57" s="109"/>
      <c r="H57" s="96">
        <v>355453</v>
      </c>
      <c r="I57" s="96">
        <v>355453</v>
      </c>
      <c r="J57" s="96"/>
      <c r="K57" s="134">
        <v>355453</v>
      </c>
      <c r="L57" s="56"/>
      <c r="M57" s="56"/>
      <c r="N57" s="56"/>
      <c r="O57" s="16"/>
    </row>
    <row r="58" spans="1:15" ht="15" customHeight="1" x14ac:dyDescent="0.2">
      <c r="A58" s="43"/>
      <c r="B58" s="47"/>
      <c r="C58" s="94"/>
      <c r="D58" s="94"/>
      <c r="E58" s="94"/>
      <c r="F58" s="72"/>
      <c r="G58" s="94"/>
      <c r="H58" s="72"/>
      <c r="I58" s="72"/>
      <c r="J58" s="72"/>
      <c r="K58" s="133"/>
      <c r="L58" s="56"/>
      <c r="M58" s="56"/>
      <c r="N58" s="56"/>
      <c r="O58" s="16"/>
    </row>
    <row r="59" spans="1:15" ht="24" customHeight="1" x14ac:dyDescent="0.2">
      <c r="A59" s="7" t="s">
        <v>73</v>
      </c>
      <c r="B59" s="9" t="s">
        <v>74</v>
      </c>
      <c r="C59" s="94">
        <f>C60</f>
        <v>65000</v>
      </c>
      <c r="D59" s="94"/>
      <c r="E59" s="94">
        <f>E60</f>
        <v>65000</v>
      </c>
      <c r="F59" s="72">
        <f>F60</f>
        <v>65000</v>
      </c>
      <c r="G59" s="94"/>
      <c r="H59" s="72">
        <f>H60</f>
        <v>65000</v>
      </c>
      <c r="I59" s="72">
        <f>I60</f>
        <v>65000</v>
      </c>
      <c r="J59" s="72"/>
      <c r="K59" s="133">
        <f>K60</f>
        <v>65000</v>
      </c>
      <c r="L59" s="56"/>
      <c r="M59" s="56"/>
      <c r="N59" s="56"/>
      <c r="O59" s="16"/>
    </row>
    <row r="60" spans="1:15" ht="30" customHeight="1" x14ac:dyDescent="0.2">
      <c r="A60" s="7" t="s">
        <v>107</v>
      </c>
      <c r="B60" s="9" t="s">
        <v>108</v>
      </c>
      <c r="C60" s="94">
        <v>65000</v>
      </c>
      <c r="D60" s="94"/>
      <c r="E60" s="94">
        <v>65000</v>
      </c>
      <c r="F60" s="72">
        <v>65000</v>
      </c>
      <c r="G60" s="94"/>
      <c r="H60" s="72">
        <v>65000</v>
      </c>
      <c r="I60" s="72">
        <v>65000</v>
      </c>
      <c r="J60" s="72"/>
      <c r="K60" s="133">
        <v>65000</v>
      </c>
      <c r="L60" s="56"/>
      <c r="M60" s="56"/>
      <c r="N60" s="56"/>
      <c r="O60" s="16"/>
    </row>
    <row r="61" spans="1:15" ht="15.75" customHeight="1" x14ac:dyDescent="0.2">
      <c r="A61" s="43"/>
      <c r="B61" s="47"/>
      <c r="C61" s="68"/>
      <c r="D61" s="68"/>
      <c r="E61" s="68"/>
      <c r="F61" s="68"/>
      <c r="G61" s="68"/>
      <c r="H61" s="68"/>
      <c r="I61" s="68"/>
      <c r="J61" s="68"/>
      <c r="K61" s="136"/>
      <c r="L61" s="56"/>
      <c r="M61" s="56"/>
      <c r="N61" s="56"/>
      <c r="O61" s="16"/>
    </row>
    <row r="62" spans="1:15" ht="30.75" customHeight="1" x14ac:dyDescent="0.2">
      <c r="A62" s="28" t="s">
        <v>6</v>
      </c>
      <c r="B62" s="20" t="s">
        <v>23</v>
      </c>
      <c r="C62" s="80">
        <f t="shared" ref="C62:K62" si="16">C64+C131+C133+C136</f>
        <v>1838269574.05</v>
      </c>
      <c r="D62" s="80">
        <f t="shared" si="16"/>
        <v>39134366.939999998</v>
      </c>
      <c r="E62" s="80">
        <f t="shared" si="16"/>
        <v>1877403940.9900002</v>
      </c>
      <c r="F62" s="80">
        <f t="shared" si="16"/>
        <v>1871679741.79</v>
      </c>
      <c r="G62" s="80">
        <f t="shared" si="16"/>
        <v>9666144.8499999996</v>
      </c>
      <c r="H62" s="80">
        <f t="shared" si="16"/>
        <v>1891490200.01</v>
      </c>
      <c r="I62" s="80">
        <f t="shared" si="16"/>
        <v>1788958641.2</v>
      </c>
      <c r="J62" s="80">
        <f t="shared" si="16"/>
        <v>11052635.24</v>
      </c>
      <c r="K62" s="137">
        <f t="shared" si="16"/>
        <v>1843985994.3100002</v>
      </c>
      <c r="L62" s="57"/>
      <c r="M62" s="57"/>
      <c r="N62" s="57"/>
      <c r="O62" s="48"/>
    </row>
    <row r="63" spans="1:15" ht="11.45" customHeight="1" x14ac:dyDescent="0.2">
      <c r="A63" s="21"/>
      <c r="B63" s="22"/>
      <c r="C63" s="69"/>
      <c r="D63" s="69"/>
      <c r="E63" s="69"/>
      <c r="F63" s="69"/>
      <c r="G63" s="69"/>
      <c r="H63" s="69"/>
      <c r="I63" s="69"/>
      <c r="J63" s="69"/>
      <c r="K63" s="138"/>
      <c r="L63" s="58"/>
      <c r="M63" s="58"/>
      <c r="N63" s="58"/>
      <c r="O63" s="16"/>
    </row>
    <row r="64" spans="1:15" ht="54.75" customHeight="1" x14ac:dyDescent="0.2">
      <c r="A64" s="115" t="s">
        <v>31</v>
      </c>
      <c r="B64" s="22" t="s">
        <v>29</v>
      </c>
      <c r="C64" s="81">
        <f t="shared" ref="C64:K64" si="17">C65+C69+C98+C117</f>
        <v>1838449414.55</v>
      </c>
      <c r="D64" s="81">
        <f t="shared" si="17"/>
        <v>39134366.939999998</v>
      </c>
      <c r="E64" s="81">
        <f t="shared" si="17"/>
        <v>1877583781.4900002</v>
      </c>
      <c r="F64" s="82">
        <f t="shared" si="17"/>
        <v>1871679741.79</v>
      </c>
      <c r="G64" s="82">
        <f t="shared" si="17"/>
        <v>9666144.8499999996</v>
      </c>
      <c r="H64" s="82">
        <f t="shared" si="17"/>
        <v>1891490200.01</v>
      </c>
      <c r="I64" s="82">
        <f t="shared" si="17"/>
        <v>1788958641.2</v>
      </c>
      <c r="J64" s="82">
        <f t="shared" si="17"/>
        <v>11052635.24</v>
      </c>
      <c r="K64" s="139">
        <f t="shared" si="17"/>
        <v>1843985994.3100002</v>
      </c>
      <c r="L64" s="59"/>
      <c r="M64" s="59"/>
      <c r="N64" s="59"/>
      <c r="O64" s="16"/>
    </row>
    <row r="65" spans="1:15" ht="36" customHeight="1" x14ac:dyDescent="0.2">
      <c r="A65" s="112" t="s">
        <v>34</v>
      </c>
      <c r="B65" s="22" t="s">
        <v>38</v>
      </c>
      <c r="C65" s="82">
        <f t="shared" ref="C65:K65" si="18">SUM(C66:C67)</f>
        <v>626878117.98000002</v>
      </c>
      <c r="D65" s="82">
        <f t="shared" si="18"/>
        <v>0</v>
      </c>
      <c r="E65" s="82">
        <f t="shared" ref="E65" si="19">SUM(E66:E67)</f>
        <v>626878117.98000002</v>
      </c>
      <c r="F65" s="82">
        <f t="shared" ref="F65:H65" si="20">SUM(F66:F67)</f>
        <v>930415242.16999996</v>
      </c>
      <c r="G65" s="82">
        <f t="shared" si="20"/>
        <v>34747</v>
      </c>
      <c r="H65" s="82">
        <f t="shared" si="20"/>
        <v>940594302.53999996</v>
      </c>
      <c r="I65" s="82">
        <f t="shared" ref="I65:J65" si="21">SUM(I66:I67)</f>
        <v>829386866.94000006</v>
      </c>
      <c r="J65" s="82">
        <f t="shared" si="21"/>
        <v>34747</v>
      </c>
      <c r="K65" s="139">
        <f t="shared" si="18"/>
        <v>873396331.80999994</v>
      </c>
      <c r="L65" s="59"/>
      <c r="M65" s="59"/>
      <c r="N65" s="59"/>
      <c r="O65" s="48"/>
    </row>
    <row r="66" spans="1:15" s="51" customFormat="1" ht="59.25" customHeight="1" x14ac:dyDescent="0.2">
      <c r="A66" s="25" t="s">
        <v>109</v>
      </c>
      <c r="B66" s="24" t="s">
        <v>110</v>
      </c>
      <c r="C66" s="83">
        <v>117467497.78</v>
      </c>
      <c r="D66" s="83"/>
      <c r="E66" s="83">
        <v>117467497.78</v>
      </c>
      <c r="F66" s="83">
        <v>101455101.52</v>
      </c>
      <c r="G66" s="83"/>
      <c r="H66" s="83">
        <v>101455101.52</v>
      </c>
      <c r="I66" s="83">
        <v>112886420.68000001</v>
      </c>
      <c r="J66" s="83"/>
      <c r="K66" s="140">
        <v>112886420.68000001</v>
      </c>
      <c r="L66" s="60"/>
      <c r="M66" s="60"/>
      <c r="N66" s="60"/>
      <c r="O66" s="50"/>
    </row>
    <row r="67" spans="1:15" s="19" customFormat="1" ht="53.25" customHeight="1" x14ac:dyDescent="0.2">
      <c r="A67" s="111" t="s">
        <v>111</v>
      </c>
      <c r="B67" s="24" t="s">
        <v>112</v>
      </c>
      <c r="C67" s="70">
        <v>509410620.19999999</v>
      </c>
      <c r="D67" s="70"/>
      <c r="E67" s="70">
        <v>509410620.19999999</v>
      </c>
      <c r="F67" s="70">
        <v>828960140.64999998</v>
      </c>
      <c r="G67" s="70">
        <v>34747</v>
      </c>
      <c r="H67" s="70">
        <f>F67+G67+4864313.37+5280000</f>
        <v>839139201.01999998</v>
      </c>
      <c r="I67" s="70">
        <v>716500446.25999999</v>
      </c>
      <c r="J67" s="70">
        <v>34747</v>
      </c>
      <c r="K67" s="141">
        <f>I67+J67+41000000+2974717.87</f>
        <v>760509911.13</v>
      </c>
      <c r="L67" s="61"/>
      <c r="M67" s="61"/>
      <c r="N67" s="61"/>
      <c r="O67" s="17"/>
    </row>
    <row r="68" spans="1:15" s="19" customFormat="1" ht="12" customHeight="1" x14ac:dyDescent="0.2">
      <c r="A68" s="42"/>
      <c r="B68" s="24"/>
      <c r="C68" s="69"/>
      <c r="D68" s="69"/>
      <c r="E68" s="69"/>
      <c r="F68" s="69"/>
      <c r="G68" s="69"/>
      <c r="H68" s="69"/>
      <c r="I68" s="69"/>
      <c r="J68" s="69"/>
      <c r="K68" s="138"/>
      <c r="L68" s="58"/>
      <c r="M68" s="58"/>
      <c r="N68" s="58"/>
      <c r="O68" s="17"/>
    </row>
    <row r="69" spans="1:15" s="19" customFormat="1" ht="48" customHeight="1" x14ac:dyDescent="0.2">
      <c r="A69" s="25" t="s">
        <v>33</v>
      </c>
      <c r="B69" s="24" t="s">
        <v>39</v>
      </c>
      <c r="C69" s="84">
        <f>C70+C71+C72+C73+C74+C75+C76+C77+C78+C79+C80+C81+C82+C83</f>
        <v>345610398.50999999</v>
      </c>
      <c r="D69" s="84">
        <f>D70+D71+D72+D73+D74+D75+D76+D77+D78+D79+D80+D81+D82+D83</f>
        <v>32250726.140000001</v>
      </c>
      <c r="E69" s="84">
        <f>E70+E71+E72+E73+E74+E75+E76+E77+E78+E79+E80+E81+E82+E83</f>
        <v>377861124.65000004</v>
      </c>
      <c r="F69" s="84">
        <f>F70+F71+F72+F73+F74+F75+F76+F77+F78+F79+F80+F81+F82+F83</f>
        <v>119227166.51000001</v>
      </c>
      <c r="G69" s="84">
        <f t="shared" ref="G69:I69" si="22">G70+G71+G72+G73+G74+G75+G76+G77+G78+G79+G80+G81+G82+G83</f>
        <v>2503773.92</v>
      </c>
      <c r="H69" s="84">
        <f t="shared" si="22"/>
        <v>121730940.43000001</v>
      </c>
      <c r="I69" s="84">
        <f t="shared" si="22"/>
        <v>42746318.230000004</v>
      </c>
      <c r="J69" s="84">
        <f t="shared" ref="J69" si="23">J70+J71+J72+J73+J74+J75+J76+J77+J78+J79+J80+J81+J82+J83</f>
        <v>2503773.92</v>
      </c>
      <c r="K69" s="84">
        <f t="shared" ref="K69" si="24">K70+K71+K72+K73+K74+K75+K76+K77+K78+K79+K80+K81+K82+K83</f>
        <v>45250092.149999999</v>
      </c>
      <c r="L69" s="62"/>
      <c r="M69" s="62"/>
      <c r="N69" s="62"/>
      <c r="O69" s="17"/>
    </row>
    <row r="70" spans="1:15" s="51" customFormat="1" ht="93.75" customHeight="1" x14ac:dyDescent="0.2">
      <c r="A70" s="32" t="s">
        <v>113</v>
      </c>
      <c r="B70" s="22" t="s">
        <v>114</v>
      </c>
      <c r="C70" s="83">
        <v>10600280.77</v>
      </c>
      <c r="D70" s="83">
        <v>0</v>
      </c>
      <c r="E70" s="83">
        <f>C70+D70</f>
        <v>10600280.77</v>
      </c>
      <c r="F70" s="83">
        <v>9670423.6999999993</v>
      </c>
      <c r="G70" s="83">
        <v>0</v>
      </c>
      <c r="H70" s="83">
        <f>F70+G70</f>
        <v>9670423.6999999993</v>
      </c>
      <c r="I70" s="83">
        <v>10155459.380000001</v>
      </c>
      <c r="J70" s="83">
        <v>0</v>
      </c>
      <c r="K70" s="140">
        <f>I70+J70</f>
        <v>10155459.380000001</v>
      </c>
      <c r="L70" s="60"/>
      <c r="M70" s="60"/>
      <c r="N70" s="60"/>
      <c r="O70" s="50"/>
    </row>
    <row r="71" spans="1:15" s="51" customFormat="1" ht="45.75" customHeight="1" x14ac:dyDescent="0.2">
      <c r="A71" s="160" t="s">
        <v>164</v>
      </c>
      <c r="B71" s="159" t="s">
        <v>165</v>
      </c>
      <c r="C71" s="83">
        <v>8000000</v>
      </c>
      <c r="D71" s="83">
        <v>0</v>
      </c>
      <c r="E71" s="83">
        <f>C71+D71</f>
        <v>8000000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140">
        <v>0</v>
      </c>
      <c r="L71" s="60"/>
      <c r="M71" s="60"/>
      <c r="N71" s="60"/>
      <c r="O71" s="50"/>
    </row>
    <row r="72" spans="1:15" s="51" customFormat="1" ht="84.75" customHeight="1" x14ac:dyDescent="0.2">
      <c r="A72" s="73" t="s">
        <v>160</v>
      </c>
      <c r="B72" s="88" t="s">
        <v>161</v>
      </c>
      <c r="C72" s="83">
        <v>1023000</v>
      </c>
      <c r="D72" s="83">
        <v>0</v>
      </c>
      <c r="E72" s="83">
        <f>C72+D72</f>
        <v>1023000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140">
        <v>0</v>
      </c>
      <c r="L72" s="60"/>
      <c r="M72" s="60"/>
      <c r="N72" s="60"/>
      <c r="O72" s="50"/>
    </row>
    <row r="73" spans="1:15" s="31" customFormat="1" ht="60" customHeight="1" x14ac:dyDescent="0.2">
      <c r="A73" s="32" t="s">
        <v>62</v>
      </c>
      <c r="B73" s="22" t="s">
        <v>174</v>
      </c>
      <c r="C73" s="70">
        <v>0</v>
      </c>
      <c r="D73" s="70">
        <v>1012612.71</v>
      </c>
      <c r="E73" s="70">
        <f>C73+D73</f>
        <v>1012612.71</v>
      </c>
      <c r="F73" s="70">
        <v>0</v>
      </c>
      <c r="G73" s="70"/>
      <c r="H73" s="70">
        <v>0</v>
      </c>
      <c r="I73" s="70">
        <v>0</v>
      </c>
      <c r="J73" s="70"/>
      <c r="K73" s="141">
        <v>0</v>
      </c>
      <c r="L73" s="61"/>
      <c r="M73" s="61"/>
      <c r="N73" s="61"/>
      <c r="O73" s="17"/>
    </row>
    <row r="74" spans="1:15" s="31" customFormat="1" ht="60" hidden="1" customHeight="1" x14ac:dyDescent="0.2">
      <c r="A74" s="32" t="s">
        <v>83</v>
      </c>
      <c r="B74" s="22" t="s">
        <v>175</v>
      </c>
      <c r="C74" s="83">
        <v>0</v>
      </c>
      <c r="D74" s="83"/>
      <c r="E74" s="83">
        <v>0</v>
      </c>
      <c r="F74" s="70">
        <v>0</v>
      </c>
      <c r="G74" s="83"/>
      <c r="H74" s="70">
        <v>0</v>
      </c>
      <c r="I74" s="70">
        <v>0</v>
      </c>
      <c r="J74" s="70"/>
      <c r="K74" s="141">
        <v>0</v>
      </c>
      <c r="L74" s="61"/>
      <c r="M74" s="61"/>
      <c r="N74" s="61"/>
      <c r="O74" s="17"/>
    </row>
    <row r="75" spans="1:15" s="31" customFormat="1" ht="85.5" customHeight="1" x14ac:dyDescent="0.2">
      <c r="A75" s="163" t="s">
        <v>170</v>
      </c>
      <c r="B75" s="22" t="s">
        <v>176</v>
      </c>
      <c r="C75" s="83">
        <v>111111.12</v>
      </c>
      <c r="D75" s="83">
        <v>0</v>
      </c>
      <c r="E75" s="83">
        <f t="shared" ref="E75:E81" si="25">C75+D75</f>
        <v>111111.12</v>
      </c>
      <c r="F75" s="70"/>
      <c r="G75" s="83"/>
      <c r="H75" s="70"/>
      <c r="I75" s="70"/>
      <c r="J75" s="70"/>
      <c r="K75" s="141"/>
      <c r="L75" s="61"/>
      <c r="M75" s="61"/>
      <c r="N75" s="61"/>
      <c r="O75" s="17"/>
    </row>
    <row r="76" spans="1:15" s="31" customFormat="1" ht="101.25" customHeight="1" x14ac:dyDescent="0.2">
      <c r="A76" s="169" t="s">
        <v>169</v>
      </c>
      <c r="B76" s="22" t="s">
        <v>176</v>
      </c>
      <c r="C76" s="70">
        <v>223230.16</v>
      </c>
      <c r="D76" s="70">
        <v>0</v>
      </c>
      <c r="E76" s="70">
        <f t="shared" si="25"/>
        <v>223230.16</v>
      </c>
      <c r="F76" s="70">
        <v>0</v>
      </c>
      <c r="G76" s="70">
        <v>223513.64</v>
      </c>
      <c r="H76" s="70">
        <f>F76+G76</f>
        <v>223513.64</v>
      </c>
      <c r="I76" s="70">
        <v>0</v>
      </c>
      <c r="J76" s="70">
        <v>229349.39</v>
      </c>
      <c r="K76" s="141">
        <f>I76+J76</f>
        <v>229349.39</v>
      </c>
      <c r="L76" s="61"/>
      <c r="M76" s="61"/>
      <c r="N76" s="61"/>
      <c r="O76" s="17"/>
    </row>
    <row r="77" spans="1:15" s="31" customFormat="1" ht="57" customHeight="1" x14ac:dyDescent="0.2">
      <c r="A77" s="30" t="s">
        <v>173</v>
      </c>
      <c r="B77" s="22" t="s">
        <v>177</v>
      </c>
      <c r="C77" s="70">
        <v>14775329.65</v>
      </c>
      <c r="D77" s="70">
        <v>0</v>
      </c>
      <c r="E77" s="70">
        <f t="shared" si="25"/>
        <v>14775329.65</v>
      </c>
      <c r="F77" s="70">
        <v>0</v>
      </c>
      <c r="G77" s="70"/>
      <c r="H77" s="70">
        <v>0</v>
      </c>
      <c r="I77" s="70">
        <v>0</v>
      </c>
      <c r="J77" s="70"/>
      <c r="K77" s="141">
        <v>0</v>
      </c>
      <c r="L77" s="61"/>
      <c r="M77" s="61"/>
      <c r="N77" s="61"/>
      <c r="O77" s="17"/>
    </row>
    <row r="78" spans="1:15" s="31" customFormat="1" ht="45" customHeight="1" x14ac:dyDescent="0.2">
      <c r="A78" s="164" t="s">
        <v>61</v>
      </c>
      <c r="B78" s="22" t="s">
        <v>149</v>
      </c>
      <c r="C78" s="70">
        <v>3349713.18</v>
      </c>
      <c r="D78" s="70">
        <v>0</v>
      </c>
      <c r="E78" s="70">
        <f t="shared" si="25"/>
        <v>3349713.18</v>
      </c>
      <c r="F78" s="70">
        <v>28271020.41</v>
      </c>
      <c r="G78" s="70">
        <v>0</v>
      </c>
      <c r="H78" s="70">
        <f>F78+G78</f>
        <v>28271020.41</v>
      </c>
      <c r="I78" s="70">
        <v>28271046.510000002</v>
      </c>
      <c r="J78" s="70">
        <v>0</v>
      </c>
      <c r="K78" s="141">
        <f>I78+J78</f>
        <v>28271046.510000002</v>
      </c>
      <c r="L78" s="61"/>
      <c r="M78" s="61"/>
      <c r="N78" s="61"/>
      <c r="O78" s="17"/>
    </row>
    <row r="79" spans="1:15" s="31" customFormat="1" ht="175.5" customHeight="1" x14ac:dyDescent="0.2">
      <c r="A79" s="36" t="s">
        <v>179</v>
      </c>
      <c r="B79" s="22" t="s">
        <v>180</v>
      </c>
      <c r="C79" s="70">
        <v>0</v>
      </c>
      <c r="D79" s="70">
        <v>49950</v>
      </c>
      <c r="E79" s="70">
        <f t="shared" si="25"/>
        <v>49950</v>
      </c>
      <c r="F79" s="70"/>
      <c r="G79" s="70"/>
      <c r="H79" s="70"/>
      <c r="I79" s="70"/>
      <c r="J79" s="70"/>
      <c r="K79" s="141"/>
      <c r="L79" s="61"/>
      <c r="M79" s="61"/>
      <c r="N79" s="61"/>
      <c r="O79" s="17"/>
    </row>
    <row r="80" spans="1:15" s="31" customFormat="1" ht="69.75" customHeight="1" x14ac:dyDescent="0.2">
      <c r="A80" s="36" t="s">
        <v>184</v>
      </c>
      <c r="B80" s="22" t="s">
        <v>183</v>
      </c>
      <c r="C80" s="70">
        <v>0</v>
      </c>
      <c r="D80" s="70">
        <v>15700000</v>
      </c>
      <c r="E80" s="70">
        <f t="shared" si="25"/>
        <v>15700000</v>
      </c>
      <c r="F80" s="70"/>
      <c r="G80" s="70"/>
      <c r="H80" s="70"/>
      <c r="I80" s="70"/>
      <c r="J80" s="70"/>
      <c r="K80" s="141"/>
      <c r="L80" s="61"/>
      <c r="M80" s="61"/>
      <c r="N80" s="61"/>
      <c r="O80" s="17"/>
    </row>
    <row r="81" spans="1:15" s="31" customFormat="1" ht="81" customHeight="1" x14ac:dyDescent="0.2">
      <c r="A81" s="167" t="s">
        <v>172</v>
      </c>
      <c r="B81" s="22" t="s">
        <v>171</v>
      </c>
      <c r="C81" s="70">
        <v>182281920</v>
      </c>
      <c r="D81" s="70">
        <v>0</v>
      </c>
      <c r="E81" s="70">
        <f t="shared" si="25"/>
        <v>182281920</v>
      </c>
      <c r="F81" s="70"/>
      <c r="G81" s="70"/>
      <c r="H81" s="70"/>
      <c r="I81" s="70"/>
      <c r="J81" s="70"/>
      <c r="K81" s="141"/>
      <c r="L81" s="61"/>
      <c r="M81" s="61"/>
      <c r="N81" s="61"/>
      <c r="O81" s="17"/>
    </row>
    <row r="82" spans="1:15" s="31" customFormat="1" ht="52.5" customHeight="1" x14ac:dyDescent="0.2">
      <c r="A82" s="25" t="s">
        <v>115</v>
      </c>
      <c r="B82" s="24" t="s">
        <v>116</v>
      </c>
      <c r="C82" s="70">
        <v>116979580.75</v>
      </c>
      <c r="D82" s="70"/>
      <c r="E82" s="70">
        <v>116979580.75</v>
      </c>
      <c r="F82" s="70">
        <v>76979580.75</v>
      </c>
      <c r="G82" s="70"/>
      <c r="H82" s="70">
        <v>76979580.75</v>
      </c>
      <c r="I82" s="70">
        <v>0</v>
      </c>
      <c r="J82" s="70"/>
      <c r="K82" s="141">
        <f>I82+J82</f>
        <v>0</v>
      </c>
      <c r="L82" s="61"/>
      <c r="M82" s="61"/>
      <c r="N82" s="61"/>
      <c r="O82" s="17"/>
    </row>
    <row r="83" spans="1:15" s="19" customFormat="1" ht="40.5" customHeight="1" x14ac:dyDescent="0.2">
      <c r="A83" s="29" t="s">
        <v>117</v>
      </c>
      <c r="B83" s="24" t="s">
        <v>118</v>
      </c>
      <c r="C83" s="85">
        <f>SUM(C84:C97)</f>
        <v>8266232.8799999999</v>
      </c>
      <c r="D83" s="85">
        <f t="shared" ref="D83:E83" si="26">SUM(D84:D97)</f>
        <v>15488163.43</v>
      </c>
      <c r="E83" s="85">
        <f t="shared" si="26"/>
        <v>23754396.310000002</v>
      </c>
      <c r="F83" s="85">
        <f t="shared" ref="F83:K83" si="27">SUM(F84:F95)</f>
        <v>4306141.6500000004</v>
      </c>
      <c r="G83" s="85">
        <f t="shared" si="27"/>
        <v>2280260.2799999998</v>
      </c>
      <c r="H83" s="85">
        <f t="shared" si="27"/>
        <v>6586401.9299999997</v>
      </c>
      <c r="I83" s="85">
        <f t="shared" si="27"/>
        <v>4319812.34</v>
      </c>
      <c r="J83" s="85">
        <f t="shared" si="27"/>
        <v>2274424.5299999998</v>
      </c>
      <c r="K83" s="85">
        <f t="shared" si="27"/>
        <v>6594236.8700000001</v>
      </c>
      <c r="L83" s="62"/>
      <c r="M83" s="62"/>
      <c r="N83" s="62"/>
      <c r="O83" s="49"/>
    </row>
    <row r="84" spans="1:15" s="51" customFormat="1" ht="111.75" customHeight="1" x14ac:dyDescent="0.2">
      <c r="A84" s="25" t="s">
        <v>119</v>
      </c>
      <c r="B84" s="26"/>
      <c r="C84" s="83">
        <v>189058.27</v>
      </c>
      <c r="D84" s="83"/>
      <c r="E84" s="83">
        <v>189058.27</v>
      </c>
      <c r="F84" s="83">
        <v>196624.9</v>
      </c>
      <c r="G84" s="83"/>
      <c r="H84" s="83">
        <v>196624.9</v>
      </c>
      <c r="I84" s="83">
        <v>204459.84</v>
      </c>
      <c r="J84" s="83"/>
      <c r="K84" s="140">
        <v>204459.84</v>
      </c>
      <c r="L84" s="60"/>
      <c r="M84" s="60"/>
      <c r="N84" s="60"/>
      <c r="O84" s="50"/>
    </row>
    <row r="85" spans="1:15" s="51" customFormat="1" ht="54" customHeight="1" x14ac:dyDescent="0.2">
      <c r="A85" s="25" t="s">
        <v>120</v>
      </c>
      <c r="B85" s="26"/>
      <c r="C85" s="83">
        <v>1244160</v>
      </c>
      <c r="D85" s="83"/>
      <c r="E85" s="83">
        <v>1244160</v>
      </c>
      <c r="F85" s="83">
        <v>634288.5</v>
      </c>
      <c r="G85" s="83"/>
      <c r="H85" s="83">
        <v>634288.5</v>
      </c>
      <c r="I85" s="83">
        <v>634288.5</v>
      </c>
      <c r="J85" s="83"/>
      <c r="K85" s="140">
        <v>634288.5</v>
      </c>
      <c r="L85" s="60"/>
      <c r="M85" s="60"/>
      <c r="N85" s="60"/>
      <c r="O85" s="50"/>
    </row>
    <row r="86" spans="1:15" s="51" customFormat="1" ht="45" customHeight="1" x14ac:dyDescent="0.2">
      <c r="A86" s="44" t="s">
        <v>87</v>
      </c>
      <c r="B86" s="26"/>
      <c r="C86" s="83">
        <v>0</v>
      </c>
      <c r="D86" s="83">
        <v>0</v>
      </c>
      <c r="E86" s="83">
        <f>C86+D86</f>
        <v>0</v>
      </c>
      <c r="F86" s="83">
        <v>223513.64</v>
      </c>
      <c r="G86" s="83">
        <v>-223513.64</v>
      </c>
      <c r="H86" s="83">
        <f>F86+G86</f>
        <v>0</v>
      </c>
      <c r="I86" s="83">
        <v>229349.39</v>
      </c>
      <c r="J86" s="83">
        <v>-229349.39</v>
      </c>
      <c r="K86" s="140">
        <f>I86+J86</f>
        <v>0</v>
      </c>
      <c r="L86" s="60"/>
      <c r="M86" s="60"/>
      <c r="N86" s="60"/>
    </row>
    <row r="87" spans="1:15" s="51" customFormat="1" ht="54" customHeight="1" x14ac:dyDescent="0.2">
      <c r="A87" s="37" t="s">
        <v>86</v>
      </c>
      <c r="B87" s="26"/>
      <c r="C87" s="83">
        <v>170654.61</v>
      </c>
      <c r="D87" s="83">
        <v>0</v>
      </c>
      <c r="E87" s="83">
        <f>C87+D87</f>
        <v>170654.61</v>
      </c>
      <c r="F87" s="83">
        <v>170654.61</v>
      </c>
      <c r="G87" s="83">
        <v>0</v>
      </c>
      <c r="H87" s="83">
        <f>F87+G87</f>
        <v>170654.61</v>
      </c>
      <c r="I87" s="83">
        <v>170654.61</v>
      </c>
      <c r="J87" s="83">
        <v>0</v>
      </c>
      <c r="K87" s="140">
        <f>I87+J87</f>
        <v>170654.61</v>
      </c>
      <c r="L87" s="60"/>
      <c r="M87" s="60"/>
      <c r="N87" s="60"/>
    </row>
    <row r="88" spans="1:15" s="31" customFormat="1" ht="93" hidden="1" customHeight="1" x14ac:dyDescent="0.2">
      <c r="A88" s="166" t="s">
        <v>63</v>
      </c>
      <c r="B88" s="26"/>
      <c r="C88" s="83">
        <v>0</v>
      </c>
      <c r="D88" s="83"/>
      <c r="E88" s="83">
        <v>0</v>
      </c>
      <c r="F88" s="83">
        <v>0</v>
      </c>
      <c r="G88" s="83"/>
      <c r="H88" s="83">
        <v>0</v>
      </c>
      <c r="I88" s="83">
        <v>0</v>
      </c>
      <c r="J88" s="83"/>
      <c r="K88" s="140">
        <v>0</v>
      </c>
      <c r="L88" s="60"/>
      <c r="M88" s="60"/>
      <c r="N88" s="60"/>
    </row>
    <row r="89" spans="1:15" s="31" customFormat="1" ht="109.5" customHeight="1" x14ac:dyDescent="0.2">
      <c r="A89" s="165" t="s">
        <v>178</v>
      </c>
      <c r="B89" s="26"/>
      <c r="C89" s="83">
        <v>0</v>
      </c>
      <c r="D89" s="83">
        <v>2317400</v>
      </c>
      <c r="E89" s="83">
        <f>C89+D89</f>
        <v>2317400</v>
      </c>
      <c r="F89" s="83">
        <v>0</v>
      </c>
      <c r="G89" s="83">
        <v>2317400</v>
      </c>
      <c r="H89" s="83">
        <f>F89+G89</f>
        <v>2317400</v>
      </c>
      <c r="I89" s="83">
        <v>0</v>
      </c>
      <c r="J89" s="83">
        <v>2317400</v>
      </c>
      <c r="K89" s="140">
        <f>I89+J89</f>
        <v>2317400</v>
      </c>
      <c r="L89" s="60"/>
      <c r="M89" s="60"/>
      <c r="N89" s="60"/>
    </row>
    <row r="90" spans="1:15" s="31" customFormat="1" ht="59.25" customHeight="1" x14ac:dyDescent="0.2">
      <c r="A90" s="165" t="s">
        <v>77</v>
      </c>
      <c r="B90" s="26"/>
      <c r="C90" s="83">
        <v>0</v>
      </c>
      <c r="D90" s="83">
        <v>241379.46</v>
      </c>
      <c r="E90" s="83">
        <f>C90+D90</f>
        <v>241379.46</v>
      </c>
      <c r="F90" s="83">
        <v>0</v>
      </c>
      <c r="G90" s="83">
        <v>186373.92</v>
      </c>
      <c r="H90" s="83">
        <f>F90+G90</f>
        <v>186373.92</v>
      </c>
      <c r="I90" s="83">
        <v>0</v>
      </c>
      <c r="J90" s="83">
        <v>186373.92</v>
      </c>
      <c r="K90" s="140">
        <f>I90+J90</f>
        <v>186373.92</v>
      </c>
      <c r="L90" s="60"/>
      <c r="M90" s="60"/>
      <c r="N90" s="60"/>
    </row>
    <row r="91" spans="1:15" s="31" customFormat="1" ht="41.25" customHeight="1" x14ac:dyDescent="0.2">
      <c r="A91" s="174" t="s">
        <v>154</v>
      </c>
      <c r="B91" s="26"/>
      <c r="C91" s="83">
        <v>744000</v>
      </c>
      <c r="D91" s="83">
        <v>0</v>
      </c>
      <c r="E91" s="83">
        <f>C91+D91</f>
        <v>744000</v>
      </c>
      <c r="F91" s="83">
        <v>0</v>
      </c>
      <c r="G91" s="83"/>
      <c r="H91" s="83">
        <v>0</v>
      </c>
      <c r="I91" s="83">
        <v>0</v>
      </c>
      <c r="J91" s="83"/>
      <c r="K91" s="140">
        <v>0</v>
      </c>
      <c r="L91" s="60"/>
      <c r="M91" s="60"/>
      <c r="N91" s="60"/>
    </row>
    <row r="92" spans="1:15" s="31" customFormat="1" ht="70.5" customHeight="1" x14ac:dyDescent="0.2">
      <c r="A92" s="173" t="s">
        <v>186</v>
      </c>
      <c r="B92" s="26"/>
      <c r="C92" s="83">
        <v>0</v>
      </c>
      <c r="D92" s="83">
        <v>12457943.970000001</v>
      </c>
      <c r="E92" s="83">
        <f>C92+D92</f>
        <v>12457943.970000001</v>
      </c>
      <c r="F92" s="83">
        <v>0</v>
      </c>
      <c r="G92" s="83"/>
      <c r="H92" s="83">
        <v>0</v>
      </c>
      <c r="I92" s="83">
        <v>0</v>
      </c>
      <c r="J92" s="83"/>
      <c r="K92" s="140">
        <v>0</v>
      </c>
      <c r="L92" s="60"/>
      <c r="M92" s="60"/>
      <c r="N92" s="60"/>
    </row>
    <row r="93" spans="1:15" s="31" customFormat="1" ht="66.75" customHeight="1" x14ac:dyDescent="0.2">
      <c r="A93" s="25" t="s">
        <v>93</v>
      </c>
      <c r="B93" s="26"/>
      <c r="C93" s="83">
        <v>3002300</v>
      </c>
      <c r="D93" s="83"/>
      <c r="E93" s="83">
        <v>3002300</v>
      </c>
      <c r="F93" s="83">
        <v>2565000</v>
      </c>
      <c r="G93" s="83"/>
      <c r="H93" s="83">
        <v>2565000</v>
      </c>
      <c r="I93" s="83">
        <v>2565000</v>
      </c>
      <c r="J93" s="83"/>
      <c r="K93" s="140">
        <v>2565000</v>
      </c>
      <c r="L93" s="60"/>
      <c r="M93" s="60"/>
      <c r="N93" s="60"/>
    </row>
    <row r="94" spans="1:15" s="31" customFormat="1" ht="119.25" customHeight="1" x14ac:dyDescent="0.2">
      <c r="A94" s="21" t="s">
        <v>158</v>
      </c>
      <c r="B94" s="26"/>
      <c r="C94" s="83">
        <v>516060</v>
      </c>
      <c r="D94" s="83">
        <v>-516060</v>
      </c>
      <c r="E94" s="83">
        <f>C94+D94</f>
        <v>0</v>
      </c>
      <c r="F94" s="83">
        <v>516060</v>
      </c>
      <c r="G94" s="83">
        <v>0</v>
      </c>
      <c r="H94" s="83">
        <f>F94+G94</f>
        <v>516060</v>
      </c>
      <c r="I94" s="83">
        <v>516060</v>
      </c>
      <c r="J94" s="83">
        <v>0</v>
      </c>
      <c r="K94" s="140">
        <f>I94+J94</f>
        <v>516060</v>
      </c>
      <c r="L94" s="60"/>
      <c r="M94" s="60"/>
      <c r="N94" s="60"/>
    </row>
    <row r="95" spans="1:15" s="31" customFormat="1" ht="91.5" customHeight="1" x14ac:dyDescent="0.2">
      <c r="A95" s="155" t="s">
        <v>94</v>
      </c>
      <c r="B95" s="26"/>
      <c r="C95" s="83">
        <v>2400000</v>
      </c>
      <c r="D95" s="83"/>
      <c r="E95" s="83">
        <v>2400000</v>
      </c>
      <c r="F95" s="83">
        <v>0</v>
      </c>
      <c r="G95" s="83"/>
      <c r="H95" s="83">
        <v>0</v>
      </c>
      <c r="I95" s="83">
        <v>0</v>
      </c>
      <c r="J95" s="83"/>
      <c r="K95" s="140">
        <v>0</v>
      </c>
      <c r="L95" s="60"/>
      <c r="M95" s="60"/>
      <c r="N95" s="60"/>
    </row>
    <row r="96" spans="1:15" s="31" customFormat="1" ht="56.25" customHeight="1" x14ac:dyDescent="0.2">
      <c r="A96" s="175" t="s">
        <v>187</v>
      </c>
      <c r="B96" s="26"/>
      <c r="C96" s="83">
        <v>0</v>
      </c>
      <c r="D96" s="83">
        <v>421000</v>
      </c>
      <c r="E96" s="83">
        <f>C96+D96</f>
        <v>421000</v>
      </c>
      <c r="F96" s="83"/>
      <c r="G96" s="83"/>
      <c r="H96" s="83"/>
      <c r="I96" s="83"/>
      <c r="J96" s="83"/>
      <c r="K96" s="140"/>
      <c r="L96" s="60"/>
      <c r="M96" s="60"/>
      <c r="N96" s="60"/>
    </row>
    <row r="97" spans="1:15" s="31" customFormat="1" ht="56.25" customHeight="1" x14ac:dyDescent="0.2">
      <c r="A97" s="37" t="s">
        <v>188</v>
      </c>
      <c r="B97" s="26"/>
      <c r="C97" s="83">
        <v>0</v>
      </c>
      <c r="D97" s="83">
        <v>566500</v>
      </c>
      <c r="E97" s="83">
        <f>C97+D97</f>
        <v>566500</v>
      </c>
      <c r="F97" s="83"/>
      <c r="G97" s="83"/>
      <c r="H97" s="83"/>
      <c r="I97" s="83"/>
      <c r="J97" s="83"/>
      <c r="K97" s="140"/>
      <c r="L97" s="60"/>
      <c r="M97" s="60"/>
      <c r="N97" s="60"/>
    </row>
    <row r="98" spans="1:15" s="19" customFormat="1" ht="30.75" customHeight="1" x14ac:dyDescent="0.2">
      <c r="A98" s="176" t="s">
        <v>35</v>
      </c>
      <c r="B98" s="24" t="s">
        <v>37</v>
      </c>
      <c r="C98" s="84">
        <f t="shared" ref="C98:K98" si="28">C99+C108+C109+C110+C111+C112+C113+C114</f>
        <v>778701980.71000004</v>
      </c>
      <c r="D98" s="84">
        <f t="shared" si="28"/>
        <v>6095000</v>
      </c>
      <c r="E98" s="84">
        <f t="shared" si="28"/>
        <v>784796980.71000004</v>
      </c>
      <c r="F98" s="84">
        <f t="shared" si="28"/>
        <v>816440013.89999998</v>
      </c>
      <c r="G98" s="84">
        <f t="shared" si="28"/>
        <v>0</v>
      </c>
      <c r="H98" s="84">
        <f t="shared" si="28"/>
        <v>816440013.89999998</v>
      </c>
      <c r="I98" s="84">
        <f t="shared" si="28"/>
        <v>837005321.44000006</v>
      </c>
      <c r="J98" s="84">
        <f t="shared" si="28"/>
        <v>0</v>
      </c>
      <c r="K98" s="142">
        <f t="shared" si="28"/>
        <v>837005321.44000006</v>
      </c>
      <c r="L98" s="62"/>
      <c r="M98" s="62"/>
      <c r="N98" s="62"/>
    </row>
    <row r="99" spans="1:15" s="19" customFormat="1" ht="53.25" customHeight="1" x14ac:dyDescent="0.2">
      <c r="A99" s="25" t="s">
        <v>121</v>
      </c>
      <c r="B99" s="24" t="s">
        <v>122</v>
      </c>
      <c r="C99" s="84">
        <f>SUM(C100:C107)</f>
        <v>51933774.909999996</v>
      </c>
      <c r="D99" s="84">
        <f>SUM(D100:D107)</f>
        <v>0</v>
      </c>
      <c r="E99" s="84">
        <f>SUM(E100:E107)</f>
        <v>51933774.909999996</v>
      </c>
      <c r="F99" s="84">
        <f t="shared" ref="F99:G99" si="29">SUM(F100:F107)</f>
        <v>52211031.350000001</v>
      </c>
      <c r="G99" s="84">
        <f t="shared" si="29"/>
        <v>0</v>
      </c>
      <c r="H99" s="84">
        <f t="shared" ref="H99:K99" si="30">SUM(H100:H107)</f>
        <v>52211031.350000001</v>
      </c>
      <c r="I99" s="84">
        <f t="shared" ref="I99:J99" si="31">SUM(I100:I107)</f>
        <v>52351890.149999999</v>
      </c>
      <c r="J99" s="84">
        <f t="shared" si="31"/>
        <v>0</v>
      </c>
      <c r="K99" s="142">
        <f t="shared" si="30"/>
        <v>52351890.149999999</v>
      </c>
      <c r="L99" s="62"/>
      <c r="M99" s="62"/>
      <c r="N99" s="62"/>
      <c r="O99" s="41"/>
    </row>
    <row r="100" spans="1:15" s="51" customFormat="1" ht="54.75" customHeight="1" x14ac:dyDescent="0.2">
      <c r="A100" s="98" t="s">
        <v>123</v>
      </c>
      <c r="B100" s="24"/>
      <c r="C100" s="83">
        <v>570678.98</v>
      </c>
      <c r="D100" s="83"/>
      <c r="E100" s="83">
        <v>570678.98</v>
      </c>
      <c r="F100" s="83">
        <v>575935.77</v>
      </c>
      <c r="G100" s="83"/>
      <c r="H100" s="83">
        <v>575935.77</v>
      </c>
      <c r="I100" s="83">
        <v>597173.19999999995</v>
      </c>
      <c r="J100" s="83"/>
      <c r="K100" s="140">
        <v>597173.19999999995</v>
      </c>
      <c r="L100" s="60"/>
      <c r="M100" s="60"/>
      <c r="N100" s="60"/>
    </row>
    <row r="101" spans="1:15" s="51" customFormat="1" ht="103.5" customHeight="1" x14ac:dyDescent="0.2">
      <c r="A101" s="25" t="s">
        <v>124</v>
      </c>
      <c r="B101" s="24"/>
      <c r="C101" s="83">
        <v>21000</v>
      </c>
      <c r="D101" s="83"/>
      <c r="E101" s="83">
        <v>21000</v>
      </c>
      <c r="F101" s="83">
        <v>21000</v>
      </c>
      <c r="G101" s="83"/>
      <c r="H101" s="83">
        <v>21000</v>
      </c>
      <c r="I101" s="83">
        <v>21000</v>
      </c>
      <c r="J101" s="83"/>
      <c r="K101" s="140">
        <v>21000</v>
      </c>
      <c r="L101" s="60"/>
      <c r="M101" s="60"/>
      <c r="N101" s="60"/>
    </row>
    <row r="102" spans="1:15" s="51" customFormat="1" ht="57" customHeight="1" x14ac:dyDescent="0.2">
      <c r="A102" s="25" t="s">
        <v>125</v>
      </c>
      <c r="B102" s="24"/>
      <c r="C102" s="83">
        <v>35000</v>
      </c>
      <c r="D102" s="83"/>
      <c r="E102" s="83">
        <v>35000</v>
      </c>
      <c r="F102" s="83">
        <v>35000</v>
      </c>
      <c r="G102" s="83"/>
      <c r="H102" s="83">
        <v>35000</v>
      </c>
      <c r="I102" s="83">
        <v>35000</v>
      </c>
      <c r="J102" s="83"/>
      <c r="K102" s="140">
        <v>35000</v>
      </c>
      <c r="L102" s="60"/>
      <c r="M102" s="60"/>
      <c r="N102" s="60"/>
    </row>
    <row r="103" spans="1:15" s="51" customFormat="1" ht="104.25" customHeight="1" x14ac:dyDescent="0.2">
      <c r="A103" s="25" t="s">
        <v>126</v>
      </c>
      <c r="B103" s="24"/>
      <c r="C103" s="83">
        <v>2877031.5</v>
      </c>
      <c r="D103" s="83"/>
      <c r="E103" s="83">
        <v>2877031.5</v>
      </c>
      <c r="F103" s="83">
        <v>2992119.81</v>
      </c>
      <c r="G103" s="83"/>
      <c r="H103" s="83">
        <v>2992119.81</v>
      </c>
      <c r="I103" s="83">
        <v>3111762.52</v>
      </c>
      <c r="J103" s="83"/>
      <c r="K103" s="140">
        <v>3111762.52</v>
      </c>
      <c r="L103" s="60"/>
      <c r="M103" s="60"/>
      <c r="N103" s="60"/>
    </row>
    <row r="104" spans="1:15" s="51" customFormat="1" ht="129.75" customHeight="1" x14ac:dyDescent="0.2">
      <c r="A104" s="25" t="s">
        <v>127</v>
      </c>
      <c r="B104" s="26"/>
      <c r="C104" s="83">
        <v>45697048.43</v>
      </c>
      <c r="D104" s="83"/>
      <c r="E104" s="83">
        <v>45697048.43</v>
      </c>
      <c r="F104" s="83">
        <v>48148927.770000003</v>
      </c>
      <c r="G104" s="83"/>
      <c r="H104" s="83">
        <v>48148927.770000003</v>
      </c>
      <c r="I104" s="83">
        <v>48148906.43</v>
      </c>
      <c r="J104" s="83"/>
      <c r="K104" s="140">
        <v>48148906.43</v>
      </c>
      <c r="L104" s="60"/>
      <c r="M104" s="60"/>
      <c r="N104" s="60"/>
    </row>
    <row r="105" spans="1:15" s="51" customFormat="1" ht="66" customHeight="1" x14ac:dyDescent="0.2">
      <c r="A105" s="25" t="s">
        <v>70</v>
      </c>
      <c r="B105" s="99"/>
      <c r="C105" s="83">
        <v>533016</v>
      </c>
      <c r="D105" s="83"/>
      <c r="E105" s="83">
        <v>533016</v>
      </c>
      <c r="F105" s="83">
        <v>438048</v>
      </c>
      <c r="G105" s="83"/>
      <c r="H105" s="83">
        <v>438048</v>
      </c>
      <c r="I105" s="83">
        <v>438048</v>
      </c>
      <c r="J105" s="83"/>
      <c r="K105" s="140">
        <v>438048</v>
      </c>
      <c r="L105" s="60"/>
      <c r="M105" s="60"/>
      <c r="N105" s="60"/>
    </row>
    <row r="106" spans="1:15" s="51" customFormat="1" ht="155.25" hidden="1" customHeight="1" x14ac:dyDescent="0.2">
      <c r="A106" s="44" t="s">
        <v>78</v>
      </c>
      <c r="B106" s="90"/>
      <c r="C106" s="83">
        <v>0</v>
      </c>
      <c r="D106" s="83"/>
      <c r="E106" s="83">
        <v>0</v>
      </c>
      <c r="F106" s="83">
        <v>0</v>
      </c>
      <c r="G106" s="83"/>
      <c r="H106" s="83">
        <v>0</v>
      </c>
      <c r="I106" s="83">
        <v>0</v>
      </c>
      <c r="J106" s="83"/>
      <c r="K106" s="140">
        <v>0</v>
      </c>
      <c r="L106" s="60"/>
      <c r="M106" s="60"/>
      <c r="N106" s="60"/>
    </row>
    <row r="107" spans="1:15" s="51" customFormat="1" ht="78" customHeight="1" x14ac:dyDescent="0.2">
      <c r="A107" s="100" t="s">
        <v>95</v>
      </c>
      <c r="B107" s="90"/>
      <c r="C107" s="83">
        <v>2200000</v>
      </c>
      <c r="D107" s="83"/>
      <c r="E107" s="83">
        <v>2200000</v>
      </c>
      <c r="F107" s="83">
        <v>0</v>
      </c>
      <c r="G107" s="83"/>
      <c r="H107" s="83">
        <v>0</v>
      </c>
      <c r="I107" s="83">
        <v>0</v>
      </c>
      <c r="J107" s="83"/>
      <c r="K107" s="140">
        <v>0</v>
      </c>
      <c r="L107" s="60"/>
      <c r="M107" s="60"/>
      <c r="N107" s="60"/>
    </row>
    <row r="108" spans="1:15" s="51" customFormat="1" ht="104.25" customHeight="1" x14ac:dyDescent="0.2">
      <c r="A108" s="101" t="s">
        <v>128</v>
      </c>
      <c r="B108" s="102" t="s">
        <v>129</v>
      </c>
      <c r="C108" s="83">
        <v>7145848.5</v>
      </c>
      <c r="D108" s="83">
        <v>0</v>
      </c>
      <c r="E108" s="83">
        <f>C108+D108</f>
        <v>7145848.5</v>
      </c>
      <c r="F108" s="83">
        <v>6665150</v>
      </c>
      <c r="G108" s="83">
        <v>0</v>
      </c>
      <c r="H108" s="83">
        <f>F108+G108</f>
        <v>6665150</v>
      </c>
      <c r="I108" s="83">
        <v>4124420</v>
      </c>
      <c r="J108" s="83">
        <v>0</v>
      </c>
      <c r="K108" s="140">
        <f>I108+J108</f>
        <v>4124420</v>
      </c>
      <c r="L108" s="60"/>
      <c r="M108" s="60"/>
      <c r="N108" s="60"/>
    </row>
    <row r="109" spans="1:15" s="19" customFormat="1" ht="93" customHeight="1" x14ac:dyDescent="0.2">
      <c r="A109" s="25" t="s">
        <v>130</v>
      </c>
      <c r="B109" s="24" t="s">
        <v>131</v>
      </c>
      <c r="C109" s="83">
        <v>0</v>
      </c>
      <c r="D109" s="83"/>
      <c r="E109" s="83">
        <v>0</v>
      </c>
      <c r="F109" s="83">
        <v>0</v>
      </c>
      <c r="G109" s="83"/>
      <c r="H109" s="83">
        <v>0</v>
      </c>
      <c r="I109" s="83">
        <v>0</v>
      </c>
      <c r="J109" s="83"/>
      <c r="K109" s="140">
        <v>0</v>
      </c>
      <c r="L109" s="60"/>
      <c r="M109" s="63"/>
      <c r="N109" s="63"/>
      <c r="O109" s="41"/>
    </row>
    <row r="110" spans="1:15" s="51" customFormat="1" ht="69" customHeight="1" x14ac:dyDescent="0.2">
      <c r="A110" s="25" t="s">
        <v>132</v>
      </c>
      <c r="B110" s="24" t="s">
        <v>133</v>
      </c>
      <c r="C110" s="83">
        <v>2191885.14</v>
      </c>
      <c r="D110" s="83">
        <v>0</v>
      </c>
      <c r="E110" s="83">
        <f>C110+D110</f>
        <v>2191885.14</v>
      </c>
      <c r="F110" s="83">
        <v>2391901.65</v>
      </c>
      <c r="G110" s="83">
        <v>0</v>
      </c>
      <c r="H110" s="83">
        <f>F110+G110</f>
        <v>2391901.65</v>
      </c>
      <c r="I110" s="83">
        <v>2594295.5099999998</v>
      </c>
      <c r="J110" s="83">
        <v>0</v>
      </c>
      <c r="K110" s="140">
        <f>I110+J110</f>
        <v>2594295.5099999998</v>
      </c>
      <c r="L110" s="60"/>
      <c r="M110" s="60"/>
      <c r="N110" s="60"/>
    </row>
    <row r="111" spans="1:15" s="51" customFormat="1" ht="80.25" customHeight="1" x14ac:dyDescent="0.2">
      <c r="A111" s="25" t="s">
        <v>134</v>
      </c>
      <c r="B111" s="27" t="s">
        <v>135</v>
      </c>
      <c r="C111" s="83">
        <v>3643.4</v>
      </c>
      <c r="D111" s="83">
        <v>0</v>
      </c>
      <c r="E111" s="83">
        <f>C111+D111</f>
        <v>3643.4</v>
      </c>
      <c r="F111" s="83">
        <v>3783.5</v>
      </c>
      <c r="G111" s="83">
        <v>0</v>
      </c>
      <c r="H111" s="83">
        <f>F111+G111</f>
        <v>3783.5</v>
      </c>
      <c r="I111" s="83">
        <v>139574.49</v>
      </c>
      <c r="J111" s="83">
        <v>0</v>
      </c>
      <c r="K111" s="140">
        <f>I111+J111</f>
        <v>139574.49</v>
      </c>
      <c r="L111" s="60"/>
      <c r="M111" s="60"/>
      <c r="N111" s="60"/>
    </row>
    <row r="112" spans="1:15" s="19" customFormat="1" ht="179.25" customHeight="1" x14ac:dyDescent="0.2">
      <c r="A112" s="25" t="s">
        <v>136</v>
      </c>
      <c r="B112" s="27" t="s">
        <v>137</v>
      </c>
      <c r="C112" s="83">
        <v>27919265</v>
      </c>
      <c r="D112" s="83"/>
      <c r="E112" s="83">
        <v>27919265</v>
      </c>
      <c r="F112" s="83">
        <v>28245875</v>
      </c>
      <c r="G112" s="83">
        <v>0</v>
      </c>
      <c r="H112" s="83">
        <f>F112+G112</f>
        <v>28245875</v>
      </c>
      <c r="I112" s="83">
        <v>28082570</v>
      </c>
      <c r="J112" s="83">
        <v>0</v>
      </c>
      <c r="K112" s="140">
        <f>I112+J112</f>
        <v>28082570</v>
      </c>
      <c r="L112" s="60"/>
      <c r="M112" s="60"/>
      <c r="N112" s="60"/>
    </row>
    <row r="113" spans="1:15" s="51" customFormat="1" ht="33" customHeight="1" x14ac:dyDescent="0.2">
      <c r="A113" s="29" t="s">
        <v>138</v>
      </c>
      <c r="B113" s="103" t="s">
        <v>139</v>
      </c>
      <c r="C113" s="83">
        <v>9235863.7599999998</v>
      </c>
      <c r="D113" s="83"/>
      <c r="E113" s="83">
        <v>9235863.7599999998</v>
      </c>
      <c r="F113" s="83">
        <v>9319972.4000000004</v>
      </c>
      <c r="G113" s="83"/>
      <c r="H113" s="83">
        <v>9319972.4000000004</v>
      </c>
      <c r="I113" s="83">
        <v>9659771.2899999991</v>
      </c>
      <c r="J113" s="83"/>
      <c r="K113" s="140">
        <v>9659771.2899999991</v>
      </c>
      <c r="L113" s="60"/>
      <c r="M113" s="60"/>
      <c r="N113" s="60"/>
    </row>
    <row r="114" spans="1:15" s="19" customFormat="1" ht="30" customHeight="1" x14ac:dyDescent="0.2">
      <c r="A114" s="29" t="s">
        <v>140</v>
      </c>
      <c r="B114" s="27" t="s">
        <v>141</v>
      </c>
      <c r="C114" s="84">
        <f>C115+C116</f>
        <v>680271700</v>
      </c>
      <c r="D114" s="84">
        <f>D115+D116</f>
        <v>6095000</v>
      </c>
      <c r="E114" s="84">
        <f>E115+E116</f>
        <v>686366700</v>
      </c>
      <c r="F114" s="84">
        <f t="shared" ref="F114:G114" si="32">F115+F116</f>
        <v>717602300</v>
      </c>
      <c r="G114" s="84">
        <f t="shared" si="32"/>
        <v>0</v>
      </c>
      <c r="H114" s="84">
        <f t="shared" ref="H114:K114" si="33">H115+H116</f>
        <v>717602300</v>
      </c>
      <c r="I114" s="84">
        <f t="shared" ref="I114:J114" si="34">I115+I116</f>
        <v>740052800</v>
      </c>
      <c r="J114" s="84">
        <f t="shared" si="34"/>
        <v>0</v>
      </c>
      <c r="K114" s="142">
        <f t="shared" si="33"/>
        <v>740052800</v>
      </c>
      <c r="L114" s="62"/>
      <c r="M114" s="62"/>
      <c r="N114" s="62"/>
    </row>
    <row r="115" spans="1:15" s="51" customFormat="1" ht="57" customHeight="1" x14ac:dyDescent="0.2">
      <c r="A115" s="25" t="s">
        <v>142</v>
      </c>
      <c r="B115" s="27"/>
      <c r="C115" s="83">
        <v>680271700</v>
      </c>
      <c r="D115" s="83">
        <v>6095000</v>
      </c>
      <c r="E115" s="83">
        <f>C115+D115</f>
        <v>686366700</v>
      </c>
      <c r="F115" s="83">
        <v>717602300</v>
      </c>
      <c r="G115" s="83"/>
      <c r="H115" s="83">
        <v>717602300</v>
      </c>
      <c r="I115" s="83">
        <v>740052800</v>
      </c>
      <c r="J115" s="83"/>
      <c r="K115" s="140">
        <v>740052800</v>
      </c>
      <c r="L115" s="60"/>
      <c r="M115" s="60"/>
      <c r="N115" s="60"/>
    </row>
    <row r="116" spans="1:15" s="31" customFormat="1" ht="91.5" hidden="1" customHeight="1" x14ac:dyDescent="0.2">
      <c r="A116" s="44" t="s">
        <v>143</v>
      </c>
      <c r="B116" s="27"/>
      <c r="C116" s="104">
        <v>0</v>
      </c>
      <c r="D116" s="118"/>
      <c r="E116" s="104">
        <v>0</v>
      </c>
      <c r="F116" s="105">
        <v>0</v>
      </c>
      <c r="G116" s="118"/>
      <c r="H116" s="105">
        <v>0</v>
      </c>
      <c r="I116" s="83">
        <v>0</v>
      </c>
      <c r="J116" s="105"/>
      <c r="K116" s="140">
        <v>0</v>
      </c>
      <c r="L116" s="60"/>
      <c r="M116" s="60"/>
      <c r="N116" s="60"/>
    </row>
    <row r="117" spans="1:15" s="19" customFormat="1" ht="28.5" customHeight="1" x14ac:dyDescent="0.2">
      <c r="A117" s="153" t="s">
        <v>26</v>
      </c>
      <c r="B117" s="26" t="s">
        <v>75</v>
      </c>
      <c r="C117" s="84">
        <f>C118+C119</f>
        <v>87258917.349999994</v>
      </c>
      <c r="D117" s="84">
        <f t="shared" ref="D117:E117" si="35">D118+D119</f>
        <v>788640.8</v>
      </c>
      <c r="E117" s="84">
        <f t="shared" si="35"/>
        <v>88047558.149999991</v>
      </c>
      <c r="F117" s="84">
        <f>F118+F119</f>
        <v>5597319.21</v>
      </c>
      <c r="G117" s="84">
        <f t="shared" ref="G117:H117" si="36">G118+G119</f>
        <v>7127623.9299999997</v>
      </c>
      <c r="H117" s="84">
        <f t="shared" si="36"/>
        <v>12724943.140000001</v>
      </c>
      <c r="I117" s="84">
        <f>I118+I119</f>
        <v>79820134.590000004</v>
      </c>
      <c r="J117" s="84">
        <f t="shared" ref="J117:K117" si="37">J118+J119</f>
        <v>8514114.3200000003</v>
      </c>
      <c r="K117" s="84">
        <f t="shared" si="37"/>
        <v>88334248.910000011</v>
      </c>
      <c r="L117" s="62"/>
      <c r="M117" s="62"/>
      <c r="N117" s="62"/>
    </row>
    <row r="118" spans="1:15" s="19" customFormat="1" ht="100.5" customHeight="1" x14ac:dyDescent="0.2">
      <c r="A118" s="32" t="s">
        <v>155</v>
      </c>
      <c r="B118" s="154" t="s">
        <v>156</v>
      </c>
      <c r="C118" s="84">
        <v>3997244.16</v>
      </c>
      <c r="D118" s="84">
        <v>0</v>
      </c>
      <c r="E118" s="84">
        <f>C118+D118</f>
        <v>3997244.16</v>
      </c>
      <c r="F118" s="84">
        <v>3997244.16</v>
      </c>
      <c r="G118" s="84">
        <v>0</v>
      </c>
      <c r="H118" s="84">
        <f>F118+G118</f>
        <v>3997244.16</v>
      </c>
      <c r="I118" s="84">
        <v>4832268.84</v>
      </c>
      <c r="J118" s="84">
        <v>0</v>
      </c>
      <c r="K118" s="142">
        <f>I118+J118</f>
        <v>4832268.84</v>
      </c>
      <c r="L118" s="62"/>
      <c r="M118" s="62"/>
      <c r="N118" s="62"/>
    </row>
    <row r="119" spans="1:15" s="19" customFormat="1" ht="47.25" customHeight="1" x14ac:dyDescent="0.2">
      <c r="A119" s="25" t="s">
        <v>144</v>
      </c>
      <c r="B119" s="152" t="s">
        <v>145</v>
      </c>
      <c r="C119" s="84">
        <f>C120+C121+C122+C123+C124+C125+C126+C127+C128+C130</f>
        <v>83261673.189999998</v>
      </c>
      <c r="D119" s="84">
        <f t="shared" ref="D119:E119" si="38">D120+D121+D122+D123+D124+D125+D126+D127+D128+D130</f>
        <v>788640.8</v>
      </c>
      <c r="E119" s="84">
        <f t="shared" si="38"/>
        <v>84050313.989999995</v>
      </c>
      <c r="F119" s="84">
        <f>F120+F121+F122+F123+F124+F125+F126+F127+F128+F129</f>
        <v>1600075.05</v>
      </c>
      <c r="G119" s="84">
        <f t="shared" ref="G119:K119" si="39">G120+G121+G122+G123+G124+G125+G126+G127+G128+G129</f>
        <v>7127623.9299999997</v>
      </c>
      <c r="H119" s="84">
        <f t="shared" si="39"/>
        <v>8727698.9800000004</v>
      </c>
      <c r="I119" s="84">
        <f t="shared" si="39"/>
        <v>74987865.75</v>
      </c>
      <c r="J119" s="84">
        <f t="shared" si="39"/>
        <v>8514114.3200000003</v>
      </c>
      <c r="K119" s="84">
        <f t="shared" si="39"/>
        <v>83501980.070000008</v>
      </c>
      <c r="L119" s="62"/>
      <c r="M119" s="62"/>
      <c r="N119" s="62"/>
      <c r="O119" s="41"/>
    </row>
    <row r="120" spans="1:15" s="19" customFormat="1" ht="76.5" hidden="1" x14ac:dyDescent="0.2">
      <c r="A120" s="25" t="s">
        <v>53</v>
      </c>
      <c r="B120" s="26"/>
      <c r="C120" s="83">
        <v>0</v>
      </c>
      <c r="D120" s="83"/>
      <c r="E120" s="83">
        <v>0</v>
      </c>
      <c r="F120" s="83">
        <v>0</v>
      </c>
      <c r="G120" s="83"/>
      <c r="H120" s="83">
        <v>0</v>
      </c>
      <c r="I120" s="83">
        <v>0</v>
      </c>
      <c r="J120" s="83"/>
      <c r="K120" s="140">
        <v>0</v>
      </c>
      <c r="L120" s="60"/>
      <c r="M120" s="60"/>
      <c r="N120" s="60"/>
    </row>
    <row r="121" spans="1:15" s="51" customFormat="1" ht="72" customHeight="1" x14ac:dyDescent="0.2">
      <c r="A121" s="25" t="s">
        <v>146</v>
      </c>
      <c r="B121" s="24"/>
      <c r="C121" s="83">
        <v>1628418.43</v>
      </c>
      <c r="D121" s="83"/>
      <c r="E121" s="83">
        <v>1628418.43</v>
      </c>
      <c r="F121" s="83">
        <v>1600075.05</v>
      </c>
      <c r="G121" s="83"/>
      <c r="H121" s="83">
        <v>1600075.05</v>
      </c>
      <c r="I121" s="83">
        <v>1600075.05</v>
      </c>
      <c r="J121" s="83"/>
      <c r="K121" s="140">
        <v>1600075.05</v>
      </c>
      <c r="L121" s="60"/>
      <c r="M121" s="60"/>
      <c r="N121" s="60"/>
    </row>
    <row r="122" spans="1:15" s="31" customFormat="1" ht="172.5" customHeight="1" x14ac:dyDescent="0.2">
      <c r="A122" s="25" t="s">
        <v>147</v>
      </c>
      <c r="B122" s="24"/>
      <c r="C122" s="83">
        <v>16349.09</v>
      </c>
      <c r="D122" s="83"/>
      <c r="E122" s="83">
        <v>16349.09</v>
      </c>
      <c r="F122" s="83">
        <v>0</v>
      </c>
      <c r="G122" s="83"/>
      <c r="H122" s="83">
        <v>0</v>
      </c>
      <c r="I122" s="83">
        <v>0</v>
      </c>
      <c r="J122" s="83"/>
      <c r="K122" s="140">
        <v>0</v>
      </c>
      <c r="L122" s="60"/>
      <c r="M122" s="60"/>
      <c r="N122" s="60"/>
    </row>
    <row r="123" spans="1:15" s="31" customFormat="1" ht="58.5" customHeight="1" x14ac:dyDescent="0.2">
      <c r="A123" s="158" t="s">
        <v>159</v>
      </c>
      <c r="B123" s="24"/>
      <c r="C123" s="83">
        <v>0</v>
      </c>
      <c r="D123" s="83">
        <v>0</v>
      </c>
      <c r="E123" s="83">
        <f>C123+D123</f>
        <v>0</v>
      </c>
      <c r="F123" s="83">
        <v>0</v>
      </c>
      <c r="G123" s="83">
        <v>0</v>
      </c>
      <c r="H123" s="83">
        <f>F123+G123</f>
        <v>0</v>
      </c>
      <c r="I123" s="83">
        <v>73387790.700000003</v>
      </c>
      <c r="J123" s="83">
        <v>0</v>
      </c>
      <c r="K123" s="140">
        <f>I123+J123</f>
        <v>73387790.700000003</v>
      </c>
      <c r="L123" s="60"/>
      <c r="M123" s="60"/>
      <c r="N123" s="60"/>
    </row>
    <row r="124" spans="1:15" s="31" customFormat="1" ht="73.5" customHeight="1" x14ac:dyDescent="0.2">
      <c r="A124" s="32" t="s">
        <v>163</v>
      </c>
      <c r="B124" s="24"/>
      <c r="C124" s="83">
        <v>8161651.6699999999</v>
      </c>
      <c r="D124" s="83">
        <v>0</v>
      </c>
      <c r="E124" s="83">
        <f>C124+D124</f>
        <v>8161651.6699999999</v>
      </c>
      <c r="F124" s="83">
        <v>0</v>
      </c>
      <c r="G124" s="83">
        <v>6427933.04</v>
      </c>
      <c r="H124" s="83">
        <f>F124+G124</f>
        <v>6427933.04</v>
      </c>
      <c r="I124" s="83">
        <v>0</v>
      </c>
      <c r="J124" s="83">
        <v>6427933.04</v>
      </c>
      <c r="K124" s="140">
        <f>I124+J124</f>
        <v>6427933.04</v>
      </c>
      <c r="L124" s="60"/>
      <c r="M124" s="60"/>
      <c r="N124" s="60"/>
    </row>
    <row r="125" spans="1:15" s="31" customFormat="1" ht="70.5" customHeight="1" x14ac:dyDescent="0.2">
      <c r="A125" s="156" t="s">
        <v>162</v>
      </c>
      <c r="B125" s="24"/>
      <c r="C125" s="83">
        <v>13478754</v>
      </c>
      <c r="D125" s="83">
        <v>0</v>
      </c>
      <c r="E125" s="83">
        <f>C125+D125</f>
        <v>13478754</v>
      </c>
      <c r="F125" s="83">
        <v>0</v>
      </c>
      <c r="G125" s="83">
        <v>0</v>
      </c>
      <c r="H125" s="83">
        <v>0</v>
      </c>
      <c r="I125" s="83">
        <v>0</v>
      </c>
      <c r="J125" s="83">
        <v>0</v>
      </c>
      <c r="K125" s="140">
        <v>0</v>
      </c>
      <c r="L125" s="60"/>
      <c r="M125" s="60"/>
      <c r="N125" s="60"/>
    </row>
    <row r="126" spans="1:15" s="31" customFormat="1" ht="409.6" customHeight="1" x14ac:dyDescent="0.2">
      <c r="A126" s="157" t="s">
        <v>157</v>
      </c>
      <c r="B126" s="24"/>
      <c r="C126" s="83">
        <v>1176500</v>
      </c>
      <c r="D126" s="83">
        <v>0</v>
      </c>
      <c r="E126" s="83">
        <f>C126+D126</f>
        <v>1176500</v>
      </c>
      <c r="F126" s="83">
        <v>0</v>
      </c>
      <c r="G126" s="83">
        <v>0</v>
      </c>
      <c r="H126" s="83">
        <v>0</v>
      </c>
      <c r="I126" s="83">
        <v>0</v>
      </c>
      <c r="J126" s="83">
        <v>0</v>
      </c>
      <c r="K126" s="140">
        <v>0</v>
      </c>
      <c r="L126" s="60"/>
      <c r="M126" s="60"/>
      <c r="N126" s="60"/>
    </row>
    <row r="127" spans="1:15" s="31" customFormat="1" ht="42.75" customHeight="1" x14ac:dyDescent="0.2">
      <c r="A127" s="168" t="s">
        <v>96</v>
      </c>
      <c r="B127" s="24"/>
      <c r="C127" s="83">
        <v>58800000</v>
      </c>
      <c r="D127" s="83"/>
      <c r="E127" s="83">
        <v>58800000</v>
      </c>
      <c r="F127" s="83">
        <v>0</v>
      </c>
      <c r="G127" s="83"/>
      <c r="H127" s="83">
        <v>0</v>
      </c>
      <c r="I127" s="83">
        <v>0</v>
      </c>
      <c r="J127" s="83"/>
      <c r="K127" s="140">
        <v>0</v>
      </c>
      <c r="L127" s="60"/>
      <c r="M127" s="60"/>
      <c r="N127" s="60"/>
    </row>
    <row r="128" spans="1:15" s="31" customFormat="1" ht="206.25" customHeight="1" x14ac:dyDescent="0.2">
      <c r="A128" s="172" t="s">
        <v>181</v>
      </c>
      <c r="B128" s="24"/>
      <c r="C128" s="83">
        <v>0</v>
      </c>
      <c r="D128" s="83">
        <v>368640.8</v>
      </c>
      <c r="E128" s="83">
        <f>C128+D128</f>
        <v>368640.8</v>
      </c>
      <c r="F128" s="83"/>
      <c r="G128" s="83"/>
      <c r="H128" s="83"/>
      <c r="I128" s="83"/>
      <c r="J128" s="83"/>
      <c r="K128" s="140"/>
      <c r="L128" s="60"/>
      <c r="M128" s="60"/>
      <c r="N128" s="60"/>
    </row>
    <row r="129" spans="1:14" s="31" customFormat="1" ht="108" customHeight="1" x14ac:dyDescent="0.2">
      <c r="A129" s="172" t="s">
        <v>185</v>
      </c>
      <c r="B129" s="24"/>
      <c r="C129" s="83">
        <v>0</v>
      </c>
      <c r="D129" s="83">
        <v>0</v>
      </c>
      <c r="E129" s="83">
        <v>0</v>
      </c>
      <c r="F129" s="83">
        <v>0</v>
      </c>
      <c r="G129" s="83">
        <v>699690.89</v>
      </c>
      <c r="H129" s="83">
        <f>F129+G129</f>
        <v>699690.89</v>
      </c>
      <c r="I129" s="83">
        <v>0</v>
      </c>
      <c r="J129" s="83">
        <v>2086181.28</v>
      </c>
      <c r="K129" s="140">
        <f>I129+J129</f>
        <v>2086181.28</v>
      </c>
      <c r="L129" s="60"/>
      <c r="M129" s="60"/>
      <c r="N129" s="60"/>
    </row>
    <row r="130" spans="1:14" s="31" customFormat="1" ht="53.25" customHeight="1" x14ac:dyDescent="0.2">
      <c r="A130" s="112" t="s">
        <v>182</v>
      </c>
      <c r="B130" s="24"/>
      <c r="C130" s="83">
        <v>0</v>
      </c>
      <c r="D130" s="83">
        <v>420000</v>
      </c>
      <c r="E130" s="83">
        <f>C130+D130</f>
        <v>420000</v>
      </c>
      <c r="F130" s="83"/>
      <c r="G130" s="83"/>
      <c r="H130" s="83"/>
      <c r="I130" s="83"/>
      <c r="J130" s="83"/>
      <c r="K130" s="140"/>
      <c r="L130" s="60"/>
      <c r="M130" s="60"/>
      <c r="N130" s="60"/>
    </row>
    <row r="131" spans="1:14" s="31" customFormat="1" ht="24" hidden="1" customHeight="1" x14ac:dyDescent="0.2">
      <c r="A131" s="112" t="s">
        <v>66</v>
      </c>
      <c r="B131" s="18" t="s">
        <v>67</v>
      </c>
      <c r="C131" s="84">
        <f>C132</f>
        <v>0</v>
      </c>
      <c r="D131" s="84"/>
      <c r="E131" s="84">
        <f>E132</f>
        <v>0</v>
      </c>
      <c r="F131" s="84">
        <f>F132</f>
        <v>0</v>
      </c>
      <c r="G131" s="84"/>
      <c r="H131" s="84">
        <f>H132</f>
        <v>0</v>
      </c>
      <c r="I131" s="84">
        <f>I132</f>
        <v>0</v>
      </c>
      <c r="J131" s="84"/>
      <c r="K131" s="142">
        <f>K132</f>
        <v>0</v>
      </c>
      <c r="L131" s="62"/>
      <c r="M131" s="62"/>
      <c r="N131" s="62"/>
    </row>
    <row r="132" spans="1:14" s="31" customFormat="1" ht="27.75" hidden="1" customHeight="1" x14ac:dyDescent="0.2">
      <c r="A132" s="30" t="s">
        <v>68</v>
      </c>
      <c r="B132" s="18" t="s">
        <v>69</v>
      </c>
      <c r="C132" s="83">
        <v>0</v>
      </c>
      <c r="D132" s="83"/>
      <c r="E132" s="83">
        <v>0</v>
      </c>
      <c r="F132" s="83">
        <v>0</v>
      </c>
      <c r="G132" s="83"/>
      <c r="H132" s="83">
        <v>0</v>
      </c>
      <c r="I132" s="83">
        <v>0</v>
      </c>
      <c r="J132" s="83"/>
      <c r="K132" s="140">
        <v>0</v>
      </c>
      <c r="L132" s="60"/>
      <c r="M132" s="60"/>
      <c r="N132" s="60"/>
    </row>
    <row r="133" spans="1:14" s="19" customFormat="1" ht="101.25" hidden="1" customHeight="1" x14ac:dyDescent="0.2">
      <c r="A133" s="45" t="s">
        <v>59</v>
      </c>
      <c r="B133" s="26" t="s">
        <v>54</v>
      </c>
      <c r="C133" s="83">
        <f>C134</f>
        <v>0</v>
      </c>
      <c r="D133" s="83">
        <f>D134</f>
        <v>0</v>
      </c>
      <c r="E133" s="83">
        <f>E134</f>
        <v>0</v>
      </c>
      <c r="F133" s="83">
        <f>F134</f>
        <v>0</v>
      </c>
      <c r="G133" s="83"/>
      <c r="H133" s="83">
        <f>H134</f>
        <v>0</v>
      </c>
      <c r="I133" s="83">
        <f>I134</f>
        <v>0</v>
      </c>
      <c r="J133" s="83"/>
      <c r="K133" s="140">
        <f>K134</f>
        <v>0</v>
      </c>
      <c r="L133" s="60"/>
      <c r="M133" s="60"/>
      <c r="N133" s="60"/>
    </row>
    <row r="134" spans="1:14" s="19" customFormat="1" ht="126.75" hidden="1" customHeight="1" x14ac:dyDescent="0.2">
      <c r="A134" s="46" t="s">
        <v>60</v>
      </c>
      <c r="B134" s="26" t="s">
        <v>58</v>
      </c>
      <c r="C134" s="83">
        <v>0</v>
      </c>
      <c r="D134" s="83">
        <v>0</v>
      </c>
      <c r="E134" s="83">
        <f>C134+D134</f>
        <v>0</v>
      </c>
      <c r="F134" s="83">
        <v>0</v>
      </c>
      <c r="G134" s="83"/>
      <c r="H134" s="83">
        <v>0</v>
      </c>
      <c r="I134" s="83">
        <v>0</v>
      </c>
      <c r="J134" s="83"/>
      <c r="K134" s="140">
        <v>0</v>
      </c>
      <c r="L134" s="60"/>
      <c r="M134" s="60"/>
      <c r="N134" s="60"/>
    </row>
    <row r="135" spans="1:14" s="19" customFormat="1" x14ac:dyDescent="0.2">
      <c r="A135" s="23"/>
      <c r="B135" s="26"/>
      <c r="C135" s="86"/>
      <c r="D135" s="86"/>
      <c r="E135" s="86"/>
      <c r="F135" s="86"/>
      <c r="G135" s="86"/>
      <c r="H135" s="86"/>
      <c r="I135" s="86"/>
      <c r="J135" s="86"/>
      <c r="K135" s="143"/>
      <c r="L135" s="64"/>
      <c r="M135" s="64"/>
      <c r="N135" s="64"/>
    </row>
    <row r="136" spans="1:14" s="19" customFormat="1" ht="77.25" customHeight="1" x14ac:dyDescent="0.2">
      <c r="A136" s="170" t="s">
        <v>55</v>
      </c>
      <c r="B136" s="26" t="s">
        <v>56</v>
      </c>
      <c r="C136" s="83">
        <f>C137</f>
        <v>-179840.5</v>
      </c>
      <c r="D136" s="83">
        <f t="shared" ref="D136:E136" si="40">D137</f>
        <v>0</v>
      </c>
      <c r="E136" s="83">
        <f t="shared" si="40"/>
        <v>-179840.5</v>
      </c>
      <c r="F136" s="83">
        <f>F137</f>
        <v>0</v>
      </c>
      <c r="G136" s="83"/>
      <c r="H136" s="83">
        <f>H137</f>
        <v>0</v>
      </c>
      <c r="I136" s="83">
        <f>I137</f>
        <v>0</v>
      </c>
      <c r="J136" s="83"/>
      <c r="K136" s="140">
        <f>K137</f>
        <v>0</v>
      </c>
      <c r="L136" s="60"/>
      <c r="M136" s="60"/>
      <c r="N136" s="60"/>
    </row>
    <row r="137" spans="1:14" s="31" customFormat="1" ht="74.25" customHeight="1" x14ac:dyDescent="0.2">
      <c r="A137" s="162" t="s">
        <v>167</v>
      </c>
      <c r="B137" s="39" t="s">
        <v>168</v>
      </c>
      <c r="C137" s="87">
        <v>-179840.5</v>
      </c>
      <c r="D137" s="87">
        <v>0</v>
      </c>
      <c r="E137" s="87">
        <f>C137+D137</f>
        <v>-179840.5</v>
      </c>
      <c r="F137" s="87">
        <v>0</v>
      </c>
      <c r="G137" s="87"/>
      <c r="H137" s="87">
        <v>0</v>
      </c>
      <c r="I137" s="87">
        <v>0</v>
      </c>
      <c r="J137" s="87"/>
      <c r="K137" s="144">
        <v>0</v>
      </c>
      <c r="L137" s="60"/>
      <c r="M137" s="60"/>
      <c r="N137" s="60"/>
    </row>
    <row r="138" spans="1:14" s="19" customFormat="1" ht="21.75" customHeight="1" x14ac:dyDescent="0.2">
      <c r="A138" s="145" t="s">
        <v>32</v>
      </c>
      <c r="B138" s="146"/>
      <c r="C138" s="147">
        <f t="shared" ref="C138:K138" si="41">C15+C62</f>
        <v>2163564437.2799997</v>
      </c>
      <c r="D138" s="147">
        <f t="shared" si="41"/>
        <v>41815366.939999998</v>
      </c>
      <c r="E138" s="147">
        <f t="shared" si="41"/>
        <v>2205379804.2200003</v>
      </c>
      <c r="F138" s="147">
        <f t="shared" si="41"/>
        <v>2199719661.5599999</v>
      </c>
      <c r="G138" s="147">
        <f t="shared" si="41"/>
        <v>9666144.8499999996</v>
      </c>
      <c r="H138" s="147">
        <f t="shared" si="41"/>
        <v>2219530119.7799997</v>
      </c>
      <c r="I138" s="147">
        <f t="shared" si="41"/>
        <v>2125372518.48</v>
      </c>
      <c r="J138" s="147">
        <f t="shared" si="41"/>
        <v>11052635.24</v>
      </c>
      <c r="K138" s="148">
        <f t="shared" si="41"/>
        <v>2180399871.5900002</v>
      </c>
      <c r="L138" s="65"/>
      <c r="M138" s="65"/>
      <c r="N138" s="65"/>
    </row>
    <row r="139" spans="1:14" x14ac:dyDescent="0.2">
      <c r="B139" s="66"/>
      <c r="C139" s="66"/>
      <c r="D139" s="66"/>
      <c r="E139" s="66"/>
      <c r="F139" s="66"/>
      <c r="G139" s="66"/>
      <c r="H139" s="66"/>
      <c r="I139" s="66"/>
      <c r="J139" s="66"/>
    </row>
    <row r="140" spans="1:14" x14ac:dyDescent="0.2">
      <c r="K140" s="53"/>
      <c r="L140" s="53"/>
      <c r="M140" s="53"/>
      <c r="N140" s="53"/>
    </row>
  </sheetData>
  <mergeCells count="8">
    <mergeCell ref="H1:K1"/>
    <mergeCell ref="C11:K11"/>
    <mergeCell ref="A11:A12"/>
    <mergeCell ref="B11:B12"/>
    <mergeCell ref="B2:K2"/>
    <mergeCell ref="B3:K3"/>
    <mergeCell ref="A9:K9"/>
    <mergeCell ref="H7:S7"/>
  </mergeCells>
  <phoneticPr fontId="0" type="noConversion"/>
  <pageMargins left="1.1811023622047245" right="0.39370078740157483" top="0.74803149606299213" bottom="0.74803149606299213" header="0.51181102362204722" footer="0.51181102362204722"/>
  <pageSetup paperSize="9" scale="64" firstPageNumber="44" fitToWidth="0" fitToHeight="6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2024</vt:lpstr>
      <vt:lpstr>'доходы 2024'!Заголовки_для_печати</vt:lpstr>
      <vt:lpstr>'доходы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Пунягов</dc:creator>
  <cp:lastModifiedBy>Ольга Балашова</cp:lastModifiedBy>
  <cp:lastPrinted>2024-05-31T12:58:35Z</cp:lastPrinted>
  <dcterms:created xsi:type="dcterms:W3CDTF">2004-09-13T07:20:24Z</dcterms:created>
  <dcterms:modified xsi:type="dcterms:W3CDTF">2024-06-03T06:25:56Z</dcterms:modified>
</cp:coreProperties>
</file>