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ИБР  (в рублях)" sheetId="1" r:id="rId1"/>
  </sheets>
  <definedNames>
    <definedName name="_xlnm.Print_Titles" localSheetId="0">'ИБР  (в рублях)'!$A:$A</definedName>
  </definedNames>
  <calcPr fullCalcOnLoad="1"/>
</workbook>
</file>

<file path=xl/sharedStrings.xml><?xml version="1.0" encoding="utf-8"?>
<sst xmlns="http://schemas.openxmlformats.org/spreadsheetml/2006/main" count="39" uniqueCount="39">
  <si>
    <t>Муниципальное образование</t>
  </si>
  <si>
    <t>№ столбца</t>
  </si>
  <si>
    <t>1</t>
  </si>
  <si>
    <t>2</t>
  </si>
  <si>
    <t>4</t>
  </si>
  <si>
    <t>d1</t>
  </si>
  <si>
    <t>d2</t>
  </si>
  <si>
    <t>удельный вес</t>
  </si>
  <si>
    <t>ИТОГО</t>
  </si>
  <si>
    <t>3</t>
  </si>
  <si>
    <t>Нюхченское муниципальное образование</t>
  </si>
  <si>
    <t>Сосновское муниципальное образование</t>
  </si>
  <si>
    <t>Сурское муниципальное образование</t>
  </si>
  <si>
    <t>Лавельское муниципальное образование</t>
  </si>
  <si>
    <t>Веркольское муниципальное образование</t>
  </si>
  <si>
    <t>Кушкопальское муниципальное образование</t>
  </si>
  <si>
    <t>Кеврольское муниципальное образование</t>
  </si>
  <si>
    <t>Карпогорское муниципальное образование</t>
  </si>
  <si>
    <t>Покшеньгское муниципальное образование</t>
  </si>
  <si>
    <t>Шилегское муниципальное образование</t>
  </si>
  <si>
    <t>Сийское муниципальное образование</t>
  </si>
  <si>
    <t>Пиринемское муниципальное образование</t>
  </si>
  <si>
    <t>Междуреченское муниципальное образование</t>
  </si>
  <si>
    <t>Пинежское муниципальное образование</t>
  </si>
  <si>
    <t>Создание условий для организации досуга и обеспечения жителей поселения услугами организаций культуры</t>
  </si>
  <si>
    <t>Прочие расходы на решение вопросов местного значения</t>
  </si>
  <si>
    <t>8=5*d1+6*d2+7*d3</t>
  </si>
  <si>
    <t>ИБР</t>
  </si>
  <si>
    <t>Формирование, утверждение, исполнение бюджета поселения, контроль за исполнением данного бюджета</t>
  </si>
  <si>
    <t>5=(2/1)/среднедуш. расходы</t>
  </si>
  <si>
    <t>6=(3/1)/среднедуш. расходы</t>
  </si>
  <si>
    <t>7=(4/1)/среднедуш. расходы</t>
  </si>
  <si>
    <t>d3</t>
  </si>
  <si>
    <t>Формирование, утверждение, исполнение бюджета поселения, контроль за исполнением данного бюджета (рублях)</t>
  </si>
  <si>
    <t>Прочие расходы на решение вопросов местного значения (рублях)</t>
  </si>
  <si>
    <t>Создание условий для организации досуга и обеспечения жителей поселения услугами организаций культуры (рублях)</t>
  </si>
  <si>
    <t>Расчет индексов бюджетных расходов муниципальных образований поселений Пинежского района для распределения дотаций на выравнивание бюджетной обеспеченности поселений на 2022 год</t>
  </si>
  <si>
    <t>ИБР на 2022 год</t>
  </si>
  <si>
    <t>Численность постоянного населения на 01.01.2021 ,чел.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</si>
</sst>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  <numFmt numFmtId="175" formatCode="0.000000"/>
    <numFmt numFmtId="176" formatCode="_-* #,##0.0_р_._-;\-* #,##0.0_р_._-;_-* &quot;-&quot;?_р_._-;_-@_-"/>
    <numFmt numFmtId="177" formatCode="#,##0.000"/>
    <numFmt numFmtId="178" formatCode="_-* #,##0.00_р_._-;\-* #,##0.00_р_._-;_-* &quot;-&quot;?_р_._-;_-@_-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_р_._-;\-* #,##0_р_._-;_-* &quot;-&quot;??_р_._-;_-@_-"/>
    <numFmt numFmtId="182" formatCode="_-* #,##0.000_р_._-;\-* #,##0.000_р_._-;_-* &quot;-&quot;???_р_._-;_-@_-"/>
    <numFmt numFmtId="183" formatCode="_-* #,##0.00_р_._-;\-* #,##0.00_р_._-;_-* &quot;-&quot;???_р_._-;_-@_-"/>
    <numFmt numFmtId="184" formatCode="_-* #,##0.0_р_._-;\-* #,##0.0_р_._-;_-* &quot;-&quot;???_р_._-;_-@_-"/>
    <numFmt numFmtId="185" formatCode="_-* #,##0_р_._-;\-* #,##0_р_._-;_-* &quot;-&quot;???_р_._-;_-@_-"/>
    <numFmt numFmtId="186" formatCode="#,##0.0_ ;[Red]\-#,##0.0\ "/>
    <numFmt numFmtId="187" formatCode="_-* #,##0.0000_р_._-;\-* #,##0.0000_р_._-;_-* &quot;-&quot;?_р_._-;_-@_-"/>
    <numFmt numFmtId="188" formatCode="0.00000"/>
    <numFmt numFmtId="189" formatCode="0.0000"/>
    <numFmt numFmtId="190" formatCode="0.0"/>
    <numFmt numFmtId="191" formatCode="_-* #,##0.0000_р_._-;\-* #,##0.0000_р_._-;_-* &quot;-&quot;??_р_._-;_-@_-"/>
    <numFmt numFmtId="192" formatCode="0.000000000"/>
    <numFmt numFmtId="193" formatCode="0.0000000000"/>
    <numFmt numFmtId="194" formatCode="0.00000000"/>
    <numFmt numFmtId="195" formatCode="0.0000000"/>
    <numFmt numFmtId="196" formatCode="_-* #,##0.00000_р_._-;\-* #,##0.00000_р_._-;_-* &quot;-&quot;??_р_._-;_-@_-"/>
    <numFmt numFmtId="197" formatCode="#,##0.00_ ;\-#,##0.0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6" fillId="0" borderId="13" xfId="0" applyFont="1" applyFill="1" applyBorder="1" applyAlignment="1">
      <alignment/>
    </xf>
    <xf numFmtId="0" fontId="13" fillId="0" borderId="15" xfId="0" applyFont="1" applyBorder="1" applyAlignment="1">
      <alignment wrapText="1"/>
    </xf>
    <xf numFmtId="172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3" fontId="6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4" fontId="14" fillId="0" borderId="0" xfId="57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72" fontId="11" fillId="0" borderId="16" xfId="0" applyNumberFormat="1" applyFont="1" applyFill="1" applyBorder="1" applyAlignment="1">
      <alignment horizontal="center" vertical="center"/>
    </xf>
    <xf numFmtId="172" fontId="12" fillId="33" borderId="16" xfId="0" applyNumberFormat="1" applyFont="1" applyFill="1" applyBorder="1" applyAlignment="1">
      <alignment horizontal="center" vertical="center"/>
    </xf>
    <xf numFmtId="183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/>
    </xf>
    <xf numFmtId="183" fontId="12" fillId="33" borderId="10" xfId="0" applyNumberFormat="1" applyFont="1" applyFill="1" applyBorder="1" applyAlignment="1">
      <alignment vertical="center" wrapText="1"/>
    </xf>
    <xf numFmtId="176" fontId="52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 horizontal="right"/>
    </xf>
    <xf numFmtId="1" fontId="12" fillId="33" borderId="10" xfId="0" applyNumberFormat="1" applyFont="1" applyFill="1" applyBorder="1" applyAlignment="1">
      <alignment horizontal="center" vertical="center" wrapText="1"/>
    </xf>
    <xf numFmtId="171" fontId="12" fillId="0" borderId="16" xfId="60" applyNumberFormat="1" applyFont="1" applyBorder="1" applyAlignment="1">
      <alignment horizontal="center" vertical="center" wrapText="1"/>
    </xf>
    <xf numFmtId="171" fontId="12" fillId="0" borderId="16" xfId="0" applyNumberFormat="1" applyFont="1" applyFill="1" applyBorder="1" applyAlignment="1">
      <alignment horizontal="center" vertical="center"/>
    </xf>
    <xf numFmtId="3" fontId="11" fillId="0" borderId="16" xfId="6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2" fontId="15" fillId="0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3" fontId="6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63" zoomScaleNormal="63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" sqref="G9"/>
    </sheetView>
  </sheetViews>
  <sheetFormatPr defaultColWidth="9.00390625" defaultRowHeight="12.75"/>
  <cols>
    <col min="1" max="1" width="41.375" style="1" customWidth="1"/>
    <col min="2" max="2" width="23.125" style="1" customWidth="1"/>
    <col min="3" max="3" width="24.375" style="17" customWidth="1"/>
    <col min="4" max="8" width="25.875" style="17" customWidth="1"/>
    <col min="9" max="9" width="27.00390625" style="1" customWidth="1"/>
    <col min="11" max="11" width="18.625" style="1" hidden="1" customWidth="1"/>
    <col min="12" max="16384" width="9.125" style="1" customWidth="1"/>
  </cols>
  <sheetData>
    <row r="1" spans="1:9" ht="28.5" customHeight="1">
      <c r="A1" s="19" t="s">
        <v>36</v>
      </c>
      <c r="B1" s="19"/>
      <c r="C1" s="20"/>
      <c r="D1" s="20"/>
      <c r="E1" s="20"/>
      <c r="F1" s="18"/>
      <c r="G1" s="18"/>
      <c r="H1" s="18"/>
      <c r="I1" s="18"/>
    </row>
    <row r="2" spans="1:10" s="4" customFormat="1" ht="20.25" customHeight="1">
      <c r="A2" s="47" t="s">
        <v>0</v>
      </c>
      <c r="B2" s="48" t="s">
        <v>38</v>
      </c>
      <c r="C2" s="47" t="s">
        <v>33</v>
      </c>
      <c r="D2" s="47" t="s">
        <v>35</v>
      </c>
      <c r="E2" s="48" t="s">
        <v>34</v>
      </c>
      <c r="F2" s="50" t="s">
        <v>27</v>
      </c>
      <c r="G2" s="51"/>
      <c r="H2" s="52"/>
      <c r="I2" s="45" t="s">
        <v>37</v>
      </c>
      <c r="J2" s="3"/>
    </row>
    <row r="3" spans="1:10" s="4" customFormat="1" ht="130.5" customHeight="1">
      <c r="A3" s="47"/>
      <c r="B3" s="48"/>
      <c r="C3" s="47"/>
      <c r="D3" s="49"/>
      <c r="E3" s="46"/>
      <c r="F3" s="2" t="s">
        <v>28</v>
      </c>
      <c r="G3" s="2" t="s">
        <v>24</v>
      </c>
      <c r="H3" s="2" t="s">
        <v>25</v>
      </c>
      <c r="I3" s="46"/>
      <c r="J3" s="3"/>
    </row>
    <row r="4" spans="1:9" s="7" customFormat="1" ht="52.5" customHeight="1">
      <c r="A4" s="5" t="s">
        <v>1</v>
      </c>
      <c r="B4" s="5" t="s">
        <v>2</v>
      </c>
      <c r="C4" s="5" t="s">
        <v>3</v>
      </c>
      <c r="D4" s="5" t="s">
        <v>9</v>
      </c>
      <c r="E4" s="5" t="s">
        <v>4</v>
      </c>
      <c r="F4" s="5" t="s">
        <v>29</v>
      </c>
      <c r="G4" s="5" t="s">
        <v>30</v>
      </c>
      <c r="H4" s="5" t="s">
        <v>31</v>
      </c>
      <c r="I4" s="6" t="s">
        <v>26</v>
      </c>
    </row>
    <row r="5" spans="1:9" ht="12.75">
      <c r="A5" s="8"/>
      <c r="B5" s="9"/>
      <c r="C5" s="9"/>
      <c r="D5" s="9"/>
      <c r="E5" s="10"/>
      <c r="F5" s="40" t="s">
        <v>5</v>
      </c>
      <c r="G5" s="41" t="s">
        <v>6</v>
      </c>
      <c r="H5" s="42" t="s">
        <v>32</v>
      </c>
      <c r="I5" s="11"/>
    </row>
    <row r="6" spans="1:9" ht="17.25" customHeight="1">
      <c r="A6" s="43" t="s">
        <v>7</v>
      </c>
      <c r="B6" s="28"/>
      <c r="C6" s="21"/>
      <c r="D6" s="21"/>
      <c r="E6" s="12"/>
      <c r="F6" s="44">
        <v>0.27</v>
      </c>
      <c r="G6" s="44">
        <v>0.54</v>
      </c>
      <c r="H6" s="44">
        <f>1-F6-G6</f>
        <v>0.18999999999999995</v>
      </c>
      <c r="I6" s="13"/>
    </row>
    <row r="7" spans="1:11" ht="38.25" customHeight="1">
      <c r="A7" s="22" t="s">
        <v>10</v>
      </c>
      <c r="B7" s="39">
        <v>366</v>
      </c>
      <c r="C7" s="37">
        <v>2023549.5</v>
      </c>
      <c r="D7" s="37">
        <v>2389700</v>
      </c>
      <c r="E7" s="38">
        <v>680679.75</v>
      </c>
      <c r="F7" s="29">
        <f>(C7/B7)/($C$21/$B$21)</f>
        <v>2.7891579927917807</v>
      </c>
      <c r="G7" s="29">
        <f>(D7/B7)/($D$21/$B$21)</f>
        <v>1.6620093972354522</v>
      </c>
      <c r="H7" s="29">
        <f>(E7/B7)/($E$21/$B$21)</f>
        <v>1.3694904238714984</v>
      </c>
      <c r="I7" s="30">
        <f>F7*$F$6+G7*$G$6+H7*$H$6</f>
        <v>1.9107609130965097</v>
      </c>
      <c r="K7" s="34">
        <f>C7+D7+E7</f>
        <v>5093929.25</v>
      </c>
    </row>
    <row r="8" spans="1:11" ht="38.25" customHeight="1">
      <c r="A8" s="22" t="s">
        <v>11</v>
      </c>
      <c r="B8" s="39">
        <v>1147</v>
      </c>
      <c r="C8" s="37">
        <v>2652302.05</v>
      </c>
      <c r="D8" s="37">
        <v>6466300</v>
      </c>
      <c r="E8" s="38">
        <v>1477209.8</v>
      </c>
      <c r="F8" s="29">
        <f aca="true" t="shared" si="0" ref="F8:F20">(C8/B8)/($C$21/$B$21)</f>
        <v>1.166540796473516</v>
      </c>
      <c r="G8" s="29">
        <f aca="true" t="shared" si="1" ref="G8:G19">(D8/B8)/($D$21/$B$21)</f>
        <v>1.4350386843346254</v>
      </c>
      <c r="H8" s="29">
        <f aca="true" t="shared" si="2" ref="H8:H19">(E8/B8)/($E$21/$B$21)</f>
        <v>0.9483660898419474</v>
      </c>
      <c r="I8" s="30">
        <f aca="true" t="shared" si="3" ref="I8:I20">F8*$F$6+G8*$G$6+H8*$H$6</f>
        <v>1.270076461658517</v>
      </c>
      <c r="K8" s="34">
        <f aca="true" t="shared" si="4" ref="K8:K20">C8+D8+E8</f>
        <v>10595811.850000001</v>
      </c>
    </row>
    <row r="9" spans="1:11" ht="38.25" customHeight="1">
      <c r="A9" s="22" t="s">
        <v>12</v>
      </c>
      <c r="B9" s="39">
        <v>1291</v>
      </c>
      <c r="C9" s="37">
        <v>3427506</v>
      </c>
      <c r="D9" s="37">
        <v>3887200</v>
      </c>
      <c r="E9" s="38">
        <v>1240741.4</v>
      </c>
      <c r="F9" s="29">
        <f t="shared" si="0"/>
        <v>1.3393446585378435</v>
      </c>
      <c r="G9" s="29">
        <f t="shared" si="1"/>
        <v>0.7664464563820569</v>
      </c>
      <c r="H9" s="29">
        <f t="shared" si="2"/>
        <v>0.707705035765865</v>
      </c>
      <c r="I9" s="30">
        <f t="shared" si="3"/>
        <v>0.9099681010470428</v>
      </c>
      <c r="K9" s="34">
        <f t="shared" si="4"/>
        <v>8555447.4</v>
      </c>
    </row>
    <row r="10" spans="1:11" ht="38.25" customHeight="1">
      <c r="A10" s="22" t="s">
        <v>13</v>
      </c>
      <c r="B10" s="39">
        <v>1006</v>
      </c>
      <c r="C10" s="37">
        <v>2638993.23</v>
      </c>
      <c r="D10" s="37">
        <v>3974200</v>
      </c>
      <c r="E10" s="38">
        <v>593956.2</v>
      </c>
      <c r="F10" s="29">
        <f t="shared" si="0"/>
        <v>1.3233681068207483</v>
      </c>
      <c r="G10" s="29">
        <f t="shared" si="1"/>
        <v>1.0055945596939713</v>
      </c>
      <c r="H10" s="29">
        <f t="shared" si="2"/>
        <v>0.434764118216376</v>
      </c>
      <c r="I10" s="30">
        <f t="shared" si="3"/>
        <v>0.9829356335374579</v>
      </c>
      <c r="K10" s="34">
        <f t="shared" si="4"/>
        <v>7207149.430000001</v>
      </c>
    </row>
    <row r="11" spans="1:11" ht="38.25" customHeight="1">
      <c r="A11" s="22" t="s">
        <v>14</v>
      </c>
      <c r="B11" s="39">
        <v>332</v>
      </c>
      <c r="C11" s="37">
        <v>1842636.3</v>
      </c>
      <c r="D11" s="37">
        <v>3378600</v>
      </c>
      <c r="E11" s="38">
        <v>477793.8</v>
      </c>
      <c r="F11" s="29">
        <f t="shared" si="0"/>
        <v>2.7998960469234433</v>
      </c>
      <c r="G11" s="29">
        <f t="shared" si="1"/>
        <v>2.590418129206229</v>
      </c>
      <c r="H11" s="29">
        <f t="shared" si="2"/>
        <v>1.0597408628192557</v>
      </c>
      <c r="I11" s="30">
        <f t="shared" si="3"/>
        <v>2.3561484863763518</v>
      </c>
      <c r="K11" s="34">
        <f t="shared" si="4"/>
        <v>5699030.1</v>
      </c>
    </row>
    <row r="12" spans="1:11" ht="38.25" customHeight="1">
      <c r="A12" s="22" t="s">
        <v>15</v>
      </c>
      <c r="B12" s="39">
        <v>778</v>
      </c>
      <c r="C12" s="37">
        <v>2697957.5</v>
      </c>
      <c r="D12" s="37">
        <v>5586300</v>
      </c>
      <c r="E12" s="38">
        <v>1059215.01</v>
      </c>
      <c r="F12" s="29">
        <f t="shared" si="0"/>
        <v>1.7494272041827779</v>
      </c>
      <c r="G12" s="29">
        <f t="shared" si="1"/>
        <v>1.8277459686156112</v>
      </c>
      <c r="H12" s="29">
        <f>(E12/B12)/($E$21/$B$21)</f>
        <v>1.0025401722085234</v>
      </c>
      <c r="I12" s="30">
        <f t="shared" si="3"/>
        <v>1.6498108009013996</v>
      </c>
      <c r="K12" s="34">
        <f t="shared" si="4"/>
        <v>9343472.51</v>
      </c>
    </row>
    <row r="13" spans="1:11" ht="38.25" customHeight="1">
      <c r="A13" s="22" t="s">
        <v>16</v>
      </c>
      <c r="B13" s="39">
        <v>331</v>
      </c>
      <c r="C13" s="37">
        <v>2093891.6</v>
      </c>
      <c r="D13" s="37">
        <v>3217300</v>
      </c>
      <c r="E13" s="38">
        <v>1267330.19</v>
      </c>
      <c r="F13" s="29">
        <f t="shared" si="0"/>
        <v>3.191292190494063</v>
      </c>
      <c r="G13" s="29">
        <f t="shared" si="1"/>
        <v>2.4741996551205685</v>
      </c>
      <c r="H13" s="29">
        <f>(E13/B13)/($E$21/$B$21)</f>
        <v>2.8194152299313826</v>
      </c>
      <c r="I13" s="30">
        <f t="shared" si="3"/>
        <v>2.7334055988854664</v>
      </c>
      <c r="K13" s="34">
        <f t="shared" si="4"/>
        <v>6578521.789999999</v>
      </c>
    </row>
    <row r="14" spans="1:11" ht="38.25" customHeight="1">
      <c r="A14" s="22" t="s">
        <v>17</v>
      </c>
      <c r="B14" s="39">
        <v>5654</v>
      </c>
      <c r="C14" s="37">
        <v>4743355.34</v>
      </c>
      <c r="D14" s="37">
        <v>8333883.02</v>
      </c>
      <c r="E14" s="38">
        <v>7203480.19</v>
      </c>
      <c r="F14" s="29">
        <f>(C14/B14)/($C$21/$B$21)</f>
        <v>0.4232239387688459</v>
      </c>
      <c r="G14" s="29">
        <f>(D14/B14)/($D$21/$B$21)</f>
        <v>0.3751999508340198</v>
      </c>
      <c r="H14" s="29">
        <f t="shared" si="2"/>
        <v>0.9381749149573496</v>
      </c>
      <c r="I14" s="30">
        <f t="shared" si="3"/>
        <v>0.49513167075985554</v>
      </c>
      <c r="K14" s="34">
        <f t="shared" si="4"/>
        <v>20280718.55</v>
      </c>
    </row>
    <row r="15" spans="1:11" ht="38.25" customHeight="1">
      <c r="A15" s="22" t="s">
        <v>18</v>
      </c>
      <c r="B15" s="39">
        <v>186</v>
      </c>
      <c r="C15" s="37">
        <v>1689888.8</v>
      </c>
      <c r="D15" s="37">
        <v>1825900</v>
      </c>
      <c r="E15" s="38">
        <v>443070.2</v>
      </c>
      <c r="F15" s="29">
        <f t="shared" si="0"/>
        <v>4.583376692713408</v>
      </c>
      <c r="G15" s="29">
        <f t="shared" si="1"/>
        <v>2.4988214266758404</v>
      </c>
      <c r="H15" s="29">
        <f t="shared" si="2"/>
        <v>1.7541101095548641</v>
      </c>
      <c r="I15" s="30">
        <f t="shared" si="3"/>
        <v>2.9201561982529984</v>
      </c>
      <c r="K15" s="34">
        <f t="shared" si="4"/>
        <v>3958859</v>
      </c>
    </row>
    <row r="16" spans="1:11" ht="38.25" customHeight="1">
      <c r="A16" s="22" t="s">
        <v>22</v>
      </c>
      <c r="B16" s="39">
        <v>1993</v>
      </c>
      <c r="C16" s="37">
        <v>3210020.4</v>
      </c>
      <c r="D16" s="37">
        <v>475000</v>
      </c>
      <c r="E16" s="38">
        <v>2300423.15</v>
      </c>
      <c r="F16" s="29">
        <f t="shared" si="0"/>
        <v>0.8125327267088466</v>
      </c>
      <c r="G16" s="29">
        <f t="shared" si="1"/>
        <v>0.060667694026087446</v>
      </c>
      <c r="H16" s="29">
        <f t="shared" si="2"/>
        <v>0.8499584292071393</v>
      </c>
      <c r="I16" s="30">
        <f t="shared" si="3"/>
        <v>0.41363649253483226</v>
      </c>
      <c r="K16" s="34">
        <f t="shared" si="4"/>
        <v>5985443.55</v>
      </c>
    </row>
    <row r="17" spans="1:11" ht="38.25" customHeight="1">
      <c r="A17" s="22" t="s">
        <v>19</v>
      </c>
      <c r="B17" s="39">
        <v>1987</v>
      </c>
      <c r="C17" s="37">
        <v>3406851.8</v>
      </c>
      <c r="D17" s="37">
        <v>8343664.81</v>
      </c>
      <c r="E17" s="38">
        <v>2139815.44</v>
      </c>
      <c r="F17" s="29">
        <f t="shared" si="0"/>
        <v>0.8649594410487647</v>
      </c>
      <c r="G17" s="29">
        <f t="shared" si="1"/>
        <v>1.06888297213189</v>
      </c>
      <c r="H17" s="29">
        <f t="shared" si="2"/>
        <v>0.7930045958839134</v>
      </c>
      <c r="I17" s="30">
        <f t="shared" si="3"/>
        <v>0.9614067272523306</v>
      </c>
      <c r="K17" s="34">
        <f t="shared" si="4"/>
        <v>13890332.049999999</v>
      </c>
    </row>
    <row r="18" spans="1:11" ht="38.25" customHeight="1">
      <c r="A18" s="22" t="s">
        <v>20</v>
      </c>
      <c r="B18" s="39">
        <v>1430</v>
      </c>
      <c r="C18" s="37">
        <v>2150700</v>
      </c>
      <c r="D18" s="37">
        <v>5031800</v>
      </c>
      <c r="E18" s="38">
        <v>743678.72</v>
      </c>
      <c r="F18" s="29">
        <f t="shared" si="0"/>
        <v>0.7587246014866195</v>
      </c>
      <c r="G18" s="29">
        <f t="shared" si="1"/>
        <v>0.8956916182279432</v>
      </c>
      <c r="H18" s="29">
        <f t="shared" si="2"/>
        <v>0.3829539660161206</v>
      </c>
      <c r="I18" s="30">
        <f t="shared" si="3"/>
        <v>0.7612903697875395</v>
      </c>
      <c r="K18" s="34">
        <f t="shared" si="4"/>
        <v>7926178.72</v>
      </c>
    </row>
    <row r="19" spans="1:11" ht="38.25" customHeight="1">
      <c r="A19" s="22" t="s">
        <v>21</v>
      </c>
      <c r="B19" s="39">
        <v>499</v>
      </c>
      <c r="C19" s="37">
        <v>2087700</v>
      </c>
      <c r="D19" s="37">
        <v>4569971.15</v>
      </c>
      <c r="E19" s="38">
        <v>1125000</v>
      </c>
      <c r="F19" s="29">
        <f t="shared" si="0"/>
        <v>2.1106096241851535</v>
      </c>
      <c r="G19" s="29">
        <f t="shared" si="1"/>
        <v>2.33122445139728</v>
      </c>
      <c r="H19" s="29">
        <f t="shared" si="2"/>
        <v>1.6601572691534237</v>
      </c>
      <c r="I19" s="30">
        <f t="shared" si="3"/>
        <v>2.1441556834236732</v>
      </c>
      <c r="K19" s="34">
        <f t="shared" si="4"/>
        <v>7782671.15</v>
      </c>
    </row>
    <row r="20" spans="1:11" ht="38.25" customHeight="1">
      <c r="A20" s="22" t="s">
        <v>23</v>
      </c>
      <c r="B20" s="39">
        <v>3496</v>
      </c>
      <c r="C20" s="37">
        <v>5962956.2</v>
      </c>
      <c r="D20" s="37">
        <v>23039100</v>
      </c>
      <c r="E20" s="38">
        <v>7081364.85</v>
      </c>
      <c r="F20" s="29">
        <f t="shared" si="0"/>
        <v>0.8604597577317236</v>
      </c>
      <c r="G20" s="29">
        <f>(D20/B20)/($D$21/$B$21)</f>
        <v>1.6775105596692808</v>
      </c>
      <c r="H20" s="29">
        <f>(E20/B20)/($E$21/$B$21)</f>
        <v>1.4915671208482753</v>
      </c>
      <c r="I20" s="30">
        <f t="shared" si="3"/>
        <v>1.4215775897701493</v>
      </c>
      <c r="K20" s="34">
        <f t="shared" si="4"/>
        <v>36083421.05</v>
      </c>
    </row>
    <row r="21" spans="1:11" s="16" customFormat="1" ht="38.25" customHeight="1">
      <c r="A21" s="14" t="s">
        <v>8</v>
      </c>
      <c r="B21" s="36">
        <f>SUM(B7:B20)</f>
        <v>20496</v>
      </c>
      <c r="C21" s="31">
        <f>SUM(C7:C20)</f>
        <v>40628308.72</v>
      </c>
      <c r="D21" s="31">
        <f>SUM(D7:D20)</f>
        <v>80518918.97999999</v>
      </c>
      <c r="E21" s="33">
        <f>SUM(E7:E20)</f>
        <v>27833758.699999996</v>
      </c>
      <c r="F21" s="32">
        <v>1</v>
      </c>
      <c r="G21" s="32">
        <f>F21</f>
        <v>1</v>
      </c>
      <c r="H21" s="32">
        <f>F21</f>
        <v>1</v>
      </c>
      <c r="I21" s="32">
        <f>F21*$F$6+H21*$H$6+G21*$G$6</f>
        <v>1</v>
      </c>
      <c r="J21" s="15"/>
      <c r="K21" s="35">
        <f>SUM(K7:K20)</f>
        <v>148980986.39999998</v>
      </c>
    </row>
    <row r="22" spans="1:5" ht="38.25" customHeight="1">
      <c r="A22" s="24"/>
      <c r="B22" s="23"/>
      <c r="C22" s="25"/>
      <c r="D22" s="25"/>
      <c r="E22" s="25"/>
    </row>
    <row r="27" ht="19.5">
      <c r="E27" s="26"/>
    </row>
    <row r="28" ht="19.5">
      <c r="E28" s="27"/>
    </row>
    <row r="29" ht="19.5">
      <c r="E29" s="27"/>
    </row>
    <row r="30" ht="19.5">
      <c r="E30" s="27"/>
    </row>
  </sheetData>
  <sheetProtection/>
  <mergeCells count="7">
    <mergeCell ref="I2:I3"/>
    <mergeCell ref="A2:A3"/>
    <mergeCell ref="B2:B3"/>
    <mergeCell ref="C2:C3"/>
    <mergeCell ref="D2:D3"/>
    <mergeCell ref="E2:E3"/>
    <mergeCell ref="F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Ольга Балашова</cp:lastModifiedBy>
  <cp:lastPrinted>2021-11-15T08:36:08Z</cp:lastPrinted>
  <dcterms:created xsi:type="dcterms:W3CDTF">2005-09-10T09:08:30Z</dcterms:created>
  <dcterms:modified xsi:type="dcterms:W3CDTF">2021-11-15T08:36:11Z</dcterms:modified>
  <cp:category/>
  <cp:version/>
  <cp:contentType/>
  <cp:contentStatus/>
</cp:coreProperties>
</file>