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Суб соф.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<sst xmlns="http://schemas.openxmlformats.org/spreadsheetml/2006/main" count="37" uniqueCount="31">
  <si>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        НАИМЕНОВАНИЕ  ПОКАЗАТЕЛЕЙ            </t>
  </si>
  <si>
    <t xml:space="preserve"> ИТОГО </t>
  </si>
  <si>
    <t>в том числе: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</si>
  <si>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</si>
  <si>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</si>
  <si>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</si>
  <si>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</si>
  <si>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</si>
  <si>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</si>
  <si>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</si>
  <si>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</si>
  <si>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</si>
  <si>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</si>
  <si>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</si>
  <si>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</si>
  <si>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</si>
  <si>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ПИНЕЖСКОЕ</t>
  </si>
  <si>
    <t>Дефицит - / профицит +</t>
  </si>
  <si>
    <t>Дефицит - / профицит + , в %</t>
  </si>
  <si>
    <t>Налоговые и неналоговые доходы бюджета муниципального образования поселения</t>
  </si>
  <si>
    <t>,</t>
  </si>
  <si>
    <t>Справочно (с учетом субсидии на софинансирование вопросов местного значения муниципальных образований поселений на 2020 год)</t>
  </si>
  <si>
    <t>Дотации бюджету муниципального образования  поселения на выравнивание бюджетной обеспеченности за счет средств областного бюджета</t>
  </si>
  <si>
    <t>Дотации бюджету муниципального образования  поселения на выравнивание бюджетной обеспеченности за счет средств районного бюджета</t>
  </si>
  <si>
    <t>Расчетные расходы бюджета муниципального образования поселения в 2021 году</t>
  </si>
  <si>
    <t>Субсидия на софинансирование вопросов местного значения муниципальных образований поселений на 2021 год</t>
  </si>
  <si>
    <t>Расчетные расходы бюджета муниципального образования поселения в 2022 году</t>
  </si>
  <si>
    <t>Субсидия на софинансирование вопросов местного значения муниципальных образований поселений на 2022 год</t>
  </si>
  <si>
    <t>Расчетные доходы бюджета муниципального образования поселения в 2022 году</t>
  </si>
  <si>
    <t>Расчетные доходы муниципального образования поселения в 2021 году</t>
  </si>
  <si>
    <t>Расчет субсидии на софинансирование вопросов местного значения муниципальных образований поселений Пинежского района на 2022 год, тыс.руб.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</si>
</sst>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  <numFmt numFmtId="175" formatCode="#,##0.000"/>
    <numFmt numFmtId="176" formatCode="_-* #,##0.00_р_._-;\-* #,##0.00_р_._-;_-* &quot;-&quot;?_р_._-;_-@_-"/>
    <numFmt numFmtId="177" formatCode="_-* #,##0.0_р_._-;\-* #,##0.0_р_._-;_-* &quot;-&quot;??_р_._-;_-@_-"/>
    <numFmt numFmtId="178" formatCode="_-* #,##0.000_р_._-;\-* #,##0.000_р_._-;_-* &quot;-&quot;??_р_._-;_-@_-"/>
    <numFmt numFmtId="179" formatCode="#,##0.000_ ;\-#,##0.000\ "/>
    <numFmt numFmtId="180" formatCode="_-* #,##0_р_._-;\-* #,##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_р_._-;\-* #,##0_р_._-;_-* &quot;-&quot;???_р_._-;_-@_-"/>
    <numFmt numFmtId="184" formatCode="000"/>
    <numFmt numFmtId="185" formatCode="0000"/>
    <numFmt numFmtId="186" formatCode="0000000"/>
    <numFmt numFmtId="187" formatCode="_-* #,##0.0000_р_._-;\-* #,##0.0000_р_._-;_-* &quot;-&quot;??_р_._-;_-@_-"/>
    <numFmt numFmtId="188" formatCode="#,##0.0000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_-* #,##0.0_р_._-;\-* #,##0.0_р_._-;_-* &quot;-&quot;???_р_._-;_-@_-"/>
    <numFmt numFmtId="195" formatCode="0.0"/>
    <numFmt numFmtId="196" formatCode="#,##0.00&quot;р.&quot;"/>
    <numFmt numFmtId="197" formatCode="0.000000"/>
    <numFmt numFmtId="198" formatCode="0.00000"/>
    <numFmt numFmtId="199" formatCode="0.0000"/>
    <numFmt numFmtId="200" formatCode="0.00000000"/>
    <numFmt numFmtId="201" formatCode="0.0000000"/>
    <numFmt numFmtId="202" formatCode="_-* #,##0.00000_р_._-;\-* #,##0.00000_р_._-;_-* &quot;-&quot;??_р_._-;_-@_-"/>
    <numFmt numFmtId="203" formatCode="_-* #,##0.000000_р_._-;\-* #,##0.000000_р_._-;_-* &quot;-&quot;??_р_._-;_-@_-"/>
    <numFmt numFmtId="204" formatCode="_-* #,##0.0_р_._-;\-* #,##0.0_р_._-;_-* &quot;-&quot;?_р_._-;_-@_-"/>
    <numFmt numFmtId="205" formatCode="#,##0.00_ ;\-#,##0.00\ "/>
    <numFmt numFmtId="206" formatCode="#,##0.00000"/>
    <numFmt numFmtId="207" formatCode="#,##0.0_ ;\-#,##0.0\ "/>
    <numFmt numFmtId="208" formatCode="[$-FC19]d\ mmmm\ yyyy\ &quot;г.&quot;"/>
    <numFmt numFmtId="209" formatCode="_-* #,##0.00000_р_._-;\-* #,##0.00000_р_._-;_-* &quot;-&quot;???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6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3.5"/>
      <name val="Arial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b/>
      <sz val="18"/>
      <name val="Arial"/>
      <family val="2"/>
    </font>
    <font>
      <sz val="20"/>
      <name val="Arial Cyr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14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95" fontId="3" fillId="0" borderId="0" xfId="0" applyNumberFormat="1" applyFont="1" applyFill="1" applyAlignment="1" applyProtection="1">
      <alignment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172" fontId="3" fillId="0" borderId="0" xfId="0" applyNumberFormat="1" applyFont="1" applyFill="1" applyAlignment="1" applyProtection="1">
      <alignment vertical="center"/>
      <protection locked="0"/>
    </xf>
    <xf numFmtId="189" fontId="3" fillId="0" borderId="0" xfId="57" applyNumberFormat="1" applyFont="1" applyFill="1" applyAlignment="1" applyProtection="1">
      <alignment vertical="center"/>
      <protection locked="0"/>
    </xf>
    <xf numFmtId="4" fontId="7" fillId="0" borderId="0" xfId="0" applyNumberFormat="1" applyFont="1" applyFill="1" applyAlignment="1" applyProtection="1">
      <alignment vertical="center"/>
      <protection locked="0"/>
    </xf>
    <xf numFmtId="172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4" fillId="33" borderId="10" xfId="0" applyFont="1" applyFill="1" applyBorder="1" applyAlignment="1">
      <alignment vertical="center" wrapText="1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17" fillId="0" borderId="0" xfId="0" applyFont="1" applyFill="1" applyAlignment="1" applyProtection="1">
      <alignment vertical="center"/>
      <protection locked="0"/>
    </xf>
    <xf numFmtId="0" fontId="14" fillId="34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13" fillId="33" borderId="10" xfId="57" applyNumberFormat="1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/>
      <protection locked="0"/>
    </xf>
    <xf numFmtId="195" fontId="20" fillId="0" borderId="0" xfId="0" applyNumberFormat="1" applyFont="1" applyAlignment="1" applyProtection="1">
      <alignment/>
      <protection locked="0"/>
    </xf>
    <xf numFmtId="173" fontId="20" fillId="0" borderId="0" xfId="0" applyNumberFormat="1" applyFont="1" applyAlignment="1" applyProtection="1">
      <alignment/>
      <protection locked="0"/>
    </xf>
    <xf numFmtId="0" fontId="14" fillId="36" borderId="10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195" fontId="13" fillId="0" borderId="0" xfId="0" applyNumberFormat="1" applyFont="1" applyFill="1" applyAlignment="1" applyProtection="1">
      <alignment vertical="center"/>
      <protection locked="0"/>
    </xf>
    <xf numFmtId="172" fontId="8" fillId="0" borderId="0" xfId="0" applyNumberFormat="1" applyFont="1" applyFill="1" applyAlignment="1" applyProtection="1">
      <alignment vertical="center"/>
      <protection locked="0"/>
    </xf>
    <xf numFmtId="195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" fontId="19" fillId="0" borderId="11" xfId="0" applyNumberFormat="1" applyFont="1" applyFill="1" applyBorder="1" applyAlignment="1" applyProtection="1">
      <alignment horizontal="center" vertical="center"/>
      <protection locked="0"/>
    </xf>
    <xf numFmtId="204" fontId="3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4" fontId="20" fillId="0" borderId="0" xfId="57" applyNumberFormat="1" applyFont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195" fontId="11" fillId="35" borderId="10" xfId="0" applyNumberFormat="1" applyFont="1" applyFill="1" applyBorder="1" applyAlignment="1" applyProtection="1">
      <alignment horizontal="center"/>
      <protection locked="0"/>
    </xf>
    <xf numFmtId="195" fontId="3" fillId="0" borderId="0" xfId="0" applyNumberFormat="1" applyFont="1" applyFill="1" applyBorder="1" applyAlignment="1" applyProtection="1">
      <alignment horizontal="center"/>
      <protection locked="0"/>
    </xf>
    <xf numFmtId="195" fontId="12" fillId="0" borderId="10" xfId="0" applyNumberFormat="1" applyFont="1" applyFill="1" applyBorder="1" applyAlignment="1" applyProtection="1">
      <alignment horizontal="center" vertical="center"/>
      <protection locked="0"/>
    </xf>
    <xf numFmtId="195" fontId="11" fillId="0" borderId="10" xfId="0" applyNumberFormat="1" applyFont="1" applyFill="1" applyBorder="1" applyAlignment="1" applyProtection="1">
      <alignment horizontal="center" vertical="center"/>
      <protection locked="0"/>
    </xf>
    <xf numFmtId="195" fontId="12" fillId="0" borderId="0" xfId="0" applyNumberFormat="1" applyFont="1" applyFill="1" applyAlignment="1" applyProtection="1">
      <alignment horizontal="center" vertical="center"/>
      <protection locked="0"/>
    </xf>
    <xf numFmtId="195" fontId="12" fillId="0" borderId="0" xfId="0" applyNumberFormat="1" applyFont="1" applyFill="1" applyBorder="1" applyAlignment="1" applyProtection="1">
      <alignment horizontal="center" vertical="center"/>
      <protection locked="0"/>
    </xf>
    <xf numFmtId="195" fontId="11" fillId="0" borderId="0" xfId="0" applyNumberFormat="1" applyFont="1" applyFill="1" applyBorder="1" applyAlignment="1" applyProtection="1">
      <alignment horizontal="center" vertical="center"/>
      <protection locked="0"/>
    </xf>
    <xf numFmtId="195" fontId="10" fillId="0" borderId="0" xfId="0" applyNumberFormat="1" applyFont="1" applyFill="1" applyAlignment="1" applyProtection="1">
      <alignment horizontal="center" vertical="center"/>
      <protection locked="0"/>
    </xf>
    <xf numFmtId="195" fontId="11" fillId="36" borderId="10" xfId="0" applyNumberFormat="1" applyFont="1" applyFill="1" applyBorder="1" applyAlignment="1" applyProtection="1">
      <alignment horizontal="center" vertical="center"/>
      <protection locked="0"/>
    </xf>
    <xf numFmtId="195" fontId="11" fillId="34" borderId="10" xfId="0" applyNumberFormat="1" applyFont="1" applyFill="1" applyBorder="1" applyAlignment="1" applyProtection="1">
      <alignment horizontal="center" vertical="center"/>
      <protection locked="0"/>
    </xf>
    <xf numFmtId="195" fontId="11" fillId="0" borderId="0" xfId="0" applyNumberFormat="1" applyFont="1" applyFill="1" applyBorder="1" applyAlignment="1" applyProtection="1">
      <alignment horizontal="center"/>
      <protection locked="0"/>
    </xf>
    <xf numFmtId="195" fontId="12" fillId="0" borderId="10" xfId="57" applyNumberFormat="1" applyFont="1" applyFill="1" applyBorder="1" applyAlignment="1" applyProtection="1">
      <alignment horizontal="center" vertical="center"/>
      <protection locked="0"/>
    </xf>
    <xf numFmtId="195" fontId="11" fillId="33" borderId="10" xfId="57" applyNumberFormat="1" applyFont="1" applyFill="1" applyBorder="1" applyAlignment="1" applyProtection="1">
      <alignment horizontal="center" vertical="center"/>
      <protection locked="0"/>
    </xf>
    <xf numFmtId="195" fontId="11" fillId="33" borderId="10" xfId="0" applyNumberFormat="1" applyFont="1" applyFill="1" applyBorder="1" applyAlignment="1" applyProtection="1">
      <alignment horizontal="center" vertical="center"/>
      <protection locked="0"/>
    </xf>
    <xf numFmtId="195" fontId="8" fillId="0" borderId="0" xfId="57" applyNumberFormat="1" applyFont="1" applyFill="1" applyBorder="1" applyAlignment="1" applyProtection="1">
      <alignment horizontal="center" vertical="center"/>
      <protection locked="0"/>
    </xf>
    <xf numFmtId="195" fontId="0" fillId="0" borderId="0" xfId="0" applyNumberFormat="1" applyAlignment="1" applyProtection="1">
      <alignment/>
      <protection locked="0"/>
    </xf>
    <xf numFmtId="195" fontId="12" fillId="0" borderId="0" xfId="0" applyNumberFormat="1" applyFont="1" applyAlignment="1" applyProtection="1">
      <alignment/>
      <protection locked="0"/>
    </xf>
    <xf numFmtId="202" fontId="12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33" borderId="10" xfId="0" applyNumberFormat="1" applyFont="1" applyFill="1" applyBorder="1" applyAlignment="1" applyProtection="1">
      <alignment horizontal="center" vertical="center"/>
      <protection locked="0"/>
    </xf>
    <xf numFmtId="202" fontId="11" fillId="33" borderId="10" xfId="0" applyNumberFormat="1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/>
      <protection locked="0"/>
    </xf>
    <xf numFmtId="195" fontId="22" fillId="37" borderId="13" xfId="0" applyNumberFormat="1" applyFont="1" applyFill="1" applyBorder="1" applyAlignment="1">
      <alignment horizontal="center"/>
    </xf>
    <xf numFmtId="0" fontId="15" fillId="37" borderId="10" xfId="0" applyFont="1" applyFill="1" applyBorder="1" applyAlignment="1">
      <alignment vertical="center" wrapText="1"/>
    </xf>
    <xf numFmtId="195" fontId="24" fillId="37" borderId="10" xfId="0" applyNumberFormat="1" applyFont="1" applyFill="1" applyBorder="1" applyAlignment="1">
      <alignment horizontal="center"/>
    </xf>
    <xf numFmtId="195" fontId="24" fillId="37" borderId="10" xfId="0" applyNumberFormat="1" applyFont="1" applyFill="1" applyBorder="1" applyAlignment="1">
      <alignment horizontal="center" vertical="center"/>
    </xf>
    <xf numFmtId="195" fontId="12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8"/>
  <sheetViews>
    <sheetView tabSelected="1" zoomScale="57" zoomScaleNormal="57" zoomScalePageLayoutView="0" workbookViewId="0" topLeftCell="A1">
      <pane xSplit="2" ySplit="3" topLeftCell="I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9"/>
    </sheetView>
  </sheetViews>
  <sheetFormatPr defaultColWidth="9.00390625" defaultRowHeight="12.75"/>
  <cols>
    <col min="1" max="1" width="3.875" style="1" customWidth="1"/>
    <col min="2" max="2" width="86.625" style="1" customWidth="1"/>
    <col min="3" max="17" width="23.875" style="1" customWidth="1"/>
    <col min="18" max="18" width="19.0039062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spans="2:20" ht="27.75" customHeight="1">
      <c r="B1" s="53" t="s">
        <v>30</v>
      </c>
      <c r="C1" s="2"/>
      <c r="D1" s="3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4"/>
      <c r="R1" s="5"/>
      <c r="S1" s="5"/>
      <c r="T1" s="5"/>
    </row>
    <row r="2" spans="2:24" ht="33.75" customHeight="1" thickBot="1">
      <c r="B2" s="39" t="s">
        <v>0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12</v>
      </c>
      <c r="M2" s="54" t="s">
        <v>13</v>
      </c>
      <c r="N2" s="54" t="s">
        <v>14</v>
      </c>
      <c r="O2" s="54" t="s">
        <v>15</v>
      </c>
      <c r="P2" s="54" t="s">
        <v>16</v>
      </c>
      <c r="Q2" s="40" t="s">
        <v>1</v>
      </c>
      <c r="R2" s="6"/>
      <c r="S2" s="6"/>
      <c r="T2" s="6"/>
      <c r="U2" s="7"/>
      <c r="V2" s="7"/>
      <c r="W2" s="7"/>
      <c r="X2" s="7"/>
    </row>
    <row r="3" spans="3:17" ht="12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s="47" customFormat="1" ht="50.25" customHeight="1">
      <c r="B4" s="42" t="s">
        <v>29</v>
      </c>
      <c r="C4" s="60">
        <f>C6+C8+C9+C11</f>
        <v>4289.1</v>
      </c>
      <c r="D4" s="60">
        <f aca="true" t="shared" si="0" ref="D4:P4">D6+D8+D9+D11</f>
        <v>8952.6</v>
      </c>
      <c r="E4" s="60">
        <f t="shared" si="0"/>
        <v>7484.900000000001</v>
      </c>
      <c r="F4" s="60">
        <f t="shared" si="0"/>
        <v>6570.4</v>
      </c>
      <c r="G4" s="60">
        <f t="shared" si="0"/>
        <v>5383.9</v>
      </c>
      <c r="H4" s="60">
        <f t="shared" si="0"/>
        <v>8450.7</v>
      </c>
      <c r="I4" s="60">
        <f t="shared" si="0"/>
        <v>5533.099999999999</v>
      </c>
      <c r="J4" s="60">
        <f t="shared" si="0"/>
        <v>14378.9</v>
      </c>
      <c r="K4" s="60">
        <f t="shared" si="0"/>
        <v>3772.2</v>
      </c>
      <c r="L4" s="60">
        <f t="shared" si="0"/>
        <v>5229.1</v>
      </c>
      <c r="M4" s="60">
        <f t="shared" si="0"/>
        <v>10460.2</v>
      </c>
      <c r="N4" s="60">
        <f t="shared" si="0"/>
        <v>6972.3</v>
      </c>
      <c r="O4" s="60">
        <f t="shared" si="0"/>
        <v>6706.099999999999</v>
      </c>
      <c r="P4" s="60">
        <f t="shared" si="0"/>
        <v>28057</v>
      </c>
      <c r="Q4" s="60">
        <f>SUM(C4:P4)</f>
        <v>122240.50000000001</v>
      </c>
    </row>
    <row r="5" spans="2:17" s="12" customFormat="1" ht="14.25" customHeight="1">
      <c r="B5" s="32" t="s"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17" s="10" customFormat="1" ht="71.25" customHeight="1">
      <c r="B6" s="27" t="s">
        <v>19</v>
      </c>
      <c r="C6" s="62">
        <v>263.8</v>
      </c>
      <c r="D6" s="62">
        <v>895.2</v>
      </c>
      <c r="E6" s="62">
        <v>1509.8</v>
      </c>
      <c r="F6" s="62">
        <v>505.2</v>
      </c>
      <c r="G6" s="62">
        <v>331.1</v>
      </c>
      <c r="H6" s="62">
        <v>596.1</v>
      </c>
      <c r="I6" s="62">
        <v>525.3</v>
      </c>
      <c r="J6" s="62">
        <v>11098.4</v>
      </c>
      <c r="K6" s="62">
        <v>183.3</v>
      </c>
      <c r="L6" s="62">
        <v>4821.1</v>
      </c>
      <c r="M6" s="62">
        <v>2975.5</v>
      </c>
      <c r="N6" s="62">
        <v>969.8</v>
      </c>
      <c r="O6" s="62">
        <v>478.6</v>
      </c>
      <c r="P6" s="62">
        <v>3345.3</v>
      </c>
      <c r="Q6" s="63">
        <f>SUM(C6:P6)</f>
        <v>28498.499999999996</v>
      </c>
    </row>
    <row r="7" spans="2:17" s="13" customFormat="1" ht="9.75" customHeight="1">
      <c r="B7" s="3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s="13" customFormat="1" ht="84" customHeight="1">
      <c r="B8" s="27" t="s">
        <v>22</v>
      </c>
      <c r="C8" s="62">
        <v>73.2</v>
      </c>
      <c r="D8" s="62">
        <v>235.1</v>
      </c>
      <c r="E8" s="62">
        <v>266.6</v>
      </c>
      <c r="F8" s="62">
        <v>202.8</v>
      </c>
      <c r="G8" s="62">
        <v>67.2</v>
      </c>
      <c r="H8" s="62">
        <v>163.3</v>
      </c>
      <c r="I8" s="62">
        <v>71.4</v>
      </c>
      <c r="J8" s="62">
        <v>1141.6</v>
      </c>
      <c r="K8" s="62">
        <v>41.9</v>
      </c>
      <c r="L8" s="62">
        <v>408</v>
      </c>
      <c r="M8" s="62">
        <v>409.8</v>
      </c>
      <c r="N8" s="62">
        <v>294.3</v>
      </c>
      <c r="O8" s="62">
        <v>109.2</v>
      </c>
      <c r="P8" s="62">
        <v>715.6</v>
      </c>
      <c r="Q8" s="63">
        <f>SUM(C8:P8)</f>
        <v>4200</v>
      </c>
    </row>
    <row r="9" spans="2:17" s="10" customFormat="1" ht="88.5" customHeight="1">
      <c r="B9" s="27" t="s">
        <v>23</v>
      </c>
      <c r="C9" s="62">
        <v>554.2</v>
      </c>
      <c r="D9" s="62">
        <v>950</v>
      </c>
      <c r="E9" s="62">
        <v>145.9</v>
      </c>
      <c r="F9" s="62">
        <v>680.6</v>
      </c>
      <c r="G9" s="62">
        <v>651.3</v>
      </c>
      <c r="H9" s="62">
        <v>1067.7</v>
      </c>
      <c r="I9" s="62">
        <v>503.2</v>
      </c>
      <c r="J9" s="77">
        <v>0</v>
      </c>
      <c r="K9" s="62">
        <v>473.4</v>
      </c>
      <c r="L9" s="77">
        <v>0</v>
      </c>
      <c r="M9" s="62">
        <v>0</v>
      </c>
      <c r="N9" s="80">
        <v>303.7</v>
      </c>
      <c r="O9" s="62">
        <v>745.9</v>
      </c>
      <c r="P9" s="62">
        <v>2424.5</v>
      </c>
      <c r="Q9" s="63">
        <f>SUM(C9:P9)</f>
        <v>8500.399999999998</v>
      </c>
    </row>
    <row r="10" spans="2:17" s="10" customFormat="1" ht="4.5" customHeight="1">
      <c r="B10" s="27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9" s="10" customFormat="1" ht="64.5" customHeight="1">
      <c r="B11" s="28" t="s">
        <v>25</v>
      </c>
      <c r="C11" s="62">
        <v>3397.9</v>
      </c>
      <c r="D11" s="62">
        <v>6872.3</v>
      </c>
      <c r="E11" s="62">
        <v>5562.6</v>
      </c>
      <c r="F11" s="62">
        <v>5181.8</v>
      </c>
      <c r="G11" s="62">
        <v>4334.3</v>
      </c>
      <c r="H11" s="62">
        <v>6623.6</v>
      </c>
      <c r="I11" s="62">
        <v>4433.2</v>
      </c>
      <c r="J11" s="62">
        <v>2138.9</v>
      </c>
      <c r="K11" s="62">
        <v>3073.6</v>
      </c>
      <c r="L11" s="77">
        <v>0</v>
      </c>
      <c r="M11" s="62">
        <v>7074.9</v>
      </c>
      <c r="N11" s="62">
        <v>5404.5</v>
      </c>
      <c r="O11" s="62">
        <v>5372.4</v>
      </c>
      <c r="P11" s="62">
        <v>21571.6</v>
      </c>
      <c r="Q11" s="63">
        <f>SUM(C11:P11)</f>
        <v>81041.6</v>
      </c>
      <c r="S11" s="55"/>
    </row>
    <row r="12" spans="2:17" s="13" customFormat="1" ht="4.5" customHeight="1">
      <c r="B12" s="2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9" s="10" customFormat="1" ht="68.25" customHeight="1">
      <c r="B13" s="46" t="s">
        <v>24</v>
      </c>
      <c r="C13" s="84">
        <v>4289.1</v>
      </c>
      <c r="D13" s="84">
        <v>8952.6</v>
      </c>
      <c r="E13" s="84">
        <v>7484.9</v>
      </c>
      <c r="F13" s="84">
        <v>6570.4</v>
      </c>
      <c r="G13" s="84">
        <v>5383.9</v>
      </c>
      <c r="H13" s="84">
        <v>8450.7</v>
      </c>
      <c r="I13" s="84">
        <v>5533.1</v>
      </c>
      <c r="J13" s="84">
        <v>14378.9</v>
      </c>
      <c r="K13" s="84">
        <v>3772.2</v>
      </c>
      <c r="L13" s="84">
        <v>3334</v>
      </c>
      <c r="M13" s="84">
        <v>10460.2</v>
      </c>
      <c r="N13" s="84">
        <v>6972.3</v>
      </c>
      <c r="O13" s="84">
        <v>6706.1</v>
      </c>
      <c r="P13" s="84">
        <v>28057</v>
      </c>
      <c r="Q13" s="68">
        <f>SUM(C13:P13)</f>
        <v>120345.40000000001</v>
      </c>
      <c r="R13" s="17"/>
      <c r="S13" s="18"/>
    </row>
    <row r="14" spans="2:17" s="9" customFormat="1" ht="54.75" customHeight="1">
      <c r="B14" s="3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2:17" s="8" customFormat="1" ht="45" customHeight="1">
      <c r="B15" s="31" t="s">
        <v>28</v>
      </c>
      <c r="C15" s="69">
        <f>C17+C19+C20+C23</f>
        <v>4508.3</v>
      </c>
      <c r="D15" s="69">
        <f aca="true" t="shared" si="1" ref="D15:P15">D17+D19+D20+D23</f>
        <v>9231.97</v>
      </c>
      <c r="E15" s="69">
        <f t="shared" si="1"/>
        <v>7850.279999999999</v>
      </c>
      <c r="F15" s="69">
        <f t="shared" si="1"/>
        <v>6791.9</v>
      </c>
      <c r="G15" s="69">
        <f t="shared" si="1"/>
        <v>5501.27</v>
      </c>
      <c r="H15" s="69">
        <f t="shared" si="1"/>
        <v>8695.9</v>
      </c>
      <c r="I15" s="69">
        <f t="shared" si="1"/>
        <v>5465.8</v>
      </c>
      <c r="J15" s="69">
        <f>J17+J19+J20+J23</f>
        <v>16022.39</v>
      </c>
      <c r="K15" s="69">
        <f>K17+K19+K20+K23</f>
        <v>3861.7</v>
      </c>
      <c r="L15" s="69">
        <f t="shared" si="1"/>
        <v>5931.2</v>
      </c>
      <c r="M15" s="69">
        <f t="shared" si="1"/>
        <v>11176.66</v>
      </c>
      <c r="N15" s="69">
        <f t="shared" si="1"/>
        <v>5389.76</v>
      </c>
      <c r="O15" s="69">
        <f t="shared" si="1"/>
        <v>6868.620000000001</v>
      </c>
      <c r="P15" s="69">
        <f t="shared" si="1"/>
        <v>29624.63</v>
      </c>
      <c r="Q15" s="69">
        <f>SUM(C15:P15)</f>
        <v>126920.38</v>
      </c>
    </row>
    <row r="16" spans="2:18" s="12" customFormat="1" ht="23.25" customHeight="1">
      <c r="B16" s="32" t="s">
        <v>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4"/>
    </row>
    <row r="17" spans="2:19" s="10" customFormat="1" ht="60" customHeight="1">
      <c r="B17" s="27" t="s">
        <v>19</v>
      </c>
      <c r="C17" s="62">
        <v>129.4</v>
      </c>
      <c r="D17" s="62">
        <v>607.7</v>
      </c>
      <c r="E17" s="62">
        <v>954.1</v>
      </c>
      <c r="F17" s="62">
        <v>377.5</v>
      </c>
      <c r="G17" s="62">
        <v>279.6</v>
      </c>
      <c r="H17" s="62">
        <v>471.8</v>
      </c>
      <c r="I17" s="62">
        <v>258.5</v>
      </c>
      <c r="J17" s="62">
        <v>8659</v>
      </c>
      <c r="K17" s="62">
        <v>175</v>
      </c>
      <c r="L17" s="62">
        <v>5515.5</v>
      </c>
      <c r="M17" s="62">
        <v>2320.2</v>
      </c>
      <c r="N17" s="62">
        <v>759.3</v>
      </c>
      <c r="O17" s="62">
        <v>295.9</v>
      </c>
      <c r="P17" s="62">
        <v>2628.2</v>
      </c>
      <c r="Q17" s="63">
        <f>SUM(C17:P17)</f>
        <v>23431.7</v>
      </c>
      <c r="R17" s="19"/>
      <c r="S17" s="16"/>
    </row>
    <row r="18" spans="2:17" s="13" customFormat="1" ht="7.5" customHeight="1">
      <c r="B18" s="3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s="13" customFormat="1" ht="64.5" customHeight="1">
      <c r="B19" s="27" t="s">
        <v>22</v>
      </c>
      <c r="C19" s="62">
        <v>76.3</v>
      </c>
      <c r="D19" s="62">
        <v>239.3</v>
      </c>
      <c r="E19" s="62">
        <v>269.3</v>
      </c>
      <c r="F19" s="62">
        <v>209.9</v>
      </c>
      <c r="G19" s="62">
        <v>69.3</v>
      </c>
      <c r="H19" s="62">
        <v>162.3</v>
      </c>
      <c r="I19" s="62">
        <v>69</v>
      </c>
      <c r="J19" s="62">
        <v>1179.4</v>
      </c>
      <c r="K19" s="62">
        <v>38.8</v>
      </c>
      <c r="L19" s="62">
        <v>415.7</v>
      </c>
      <c r="M19" s="62">
        <v>414.5</v>
      </c>
      <c r="N19" s="62">
        <v>298.3</v>
      </c>
      <c r="O19" s="62">
        <v>104.1</v>
      </c>
      <c r="P19" s="62">
        <v>729.3</v>
      </c>
      <c r="Q19" s="63">
        <f>SUM(C19:P19)</f>
        <v>4275.5</v>
      </c>
    </row>
    <row r="20" spans="2:17" s="13" customFormat="1" ht="67.5" customHeight="1">
      <c r="B20" s="27" t="s">
        <v>23</v>
      </c>
      <c r="C20" s="62">
        <v>505.7</v>
      </c>
      <c r="D20" s="62">
        <v>906.2</v>
      </c>
      <c r="E20" s="62">
        <v>338.97</v>
      </c>
      <c r="F20" s="62">
        <v>520.7</v>
      </c>
      <c r="G20" s="62">
        <v>430.5</v>
      </c>
      <c r="H20" s="62">
        <v>709.1</v>
      </c>
      <c r="I20" s="62">
        <v>577.8</v>
      </c>
      <c r="J20" s="77">
        <v>0</v>
      </c>
      <c r="K20" s="62">
        <v>320.6</v>
      </c>
      <c r="L20" s="77">
        <v>0</v>
      </c>
      <c r="M20" s="62">
        <v>0</v>
      </c>
      <c r="N20" s="80">
        <v>257.9</v>
      </c>
      <c r="O20" s="62">
        <v>675.4</v>
      </c>
      <c r="P20" s="62">
        <v>1940.7</v>
      </c>
      <c r="Q20" s="63">
        <f>SUM(C20:P20)</f>
        <v>7183.57</v>
      </c>
    </row>
    <row r="21" spans="2:17" s="10" customFormat="1" ht="13.5" customHeight="1">
      <c r="B21" s="2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63"/>
    </row>
    <row r="22" spans="2:19" s="48" customFormat="1" ht="48.75" customHeight="1">
      <c r="B22" s="82" t="s">
        <v>26</v>
      </c>
      <c r="C22" s="83">
        <v>4508.3</v>
      </c>
      <c r="D22" s="83">
        <v>9231.97</v>
      </c>
      <c r="E22" s="83">
        <v>7850.28</v>
      </c>
      <c r="F22" s="83">
        <v>6791.9</v>
      </c>
      <c r="G22" s="83">
        <v>5501.27</v>
      </c>
      <c r="H22" s="83">
        <v>8695.9</v>
      </c>
      <c r="I22" s="83">
        <v>5465.8</v>
      </c>
      <c r="J22" s="83">
        <v>16022.39</v>
      </c>
      <c r="K22" s="83">
        <v>3861.7</v>
      </c>
      <c r="L22" s="83">
        <v>3558.2</v>
      </c>
      <c r="M22" s="83">
        <v>11176.66</v>
      </c>
      <c r="N22" s="83">
        <v>5389.76</v>
      </c>
      <c r="O22" s="83">
        <v>6868.62</v>
      </c>
      <c r="P22" s="83">
        <v>29624.63</v>
      </c>
      <c r="Q22" s="81">
        <f>SUM(C22:P22)</f>
        <v>124547.38</v>
      </c>
      <c r="S22" s="49"/>
    </row>
    <row r="23" spans="2:19" s="10" customFormat="1" ht="59.25" customHeight="1">
      <c r="B23" s="23" t="s">
        <v>27</v>
      </c>
      <c r="C23" s="72">
        <f>C22-C17-C19-C20</f>
        <v>3796.9000000000005</v>
      </c>
      <c r="D23" s="72">
        <f aca="true" t="shared" si="2" ref="D23:P23">D22-D17-D19-D20</f>
        <v>7478.7699999999995</v>
      </c>
      <c r="E23" s="72">
        <f t="shared" si="2"/>
        <v>6287.909999999999</v>
      </c>
      <c r="F23" s="72">
        <f t="shared" si="2"/>
        <v>5683.8</v>
      </c>
      <c r="G23" s="72">
        <f t="shared" si="2"/>
        <v>4721.87</v>
      </c>
      <c r="H23" s="72">
        <f t="shared" si="2"/>
        <v>7352.7</v>
      </c>
      <c r="I23" s="72">
        <f t="shared" si="2"/>
        <v>4560.5</v>
      </c>
      <c r="J23" s="72">
        <f>J22-J17-J19-J20</f>
        <v>6183.99</v>
      </c>
      <c r="K23" s="72">
        <f t="shared" si="2"/>
        <v>3327.2999999999997</v>
      </c>
      <c r="L23" s="85">
        <v>0</v>
      </c>
      <c r="M23" s="72">
        <f t="shared" si="2"/>
        <v>8441.96</v>
      </c>
      <c r="N23" s="72">
        <f t="shared" si="2"/>
        <v>4074.2599999999998</v>
      </c>
      <c r="O23" s="72">
        <f t="shared" si="2"/>
        <v>5793.22</v>
      </c>
      <c r="P23" s="72">
        <f t="shared" si="2"/>
        <v>24326.43</v>
      </c>
      <c r="Q23" s="73">
        <f>SUM(C23:P23)</f>
        <v>92029.60999999999</v>
      </c>
      <c r="R23" s="17"/>
      <c r="S23" s="50"/>
    </row>
    <row r="24" spans="2:19" s="10" customFormat="1" ht="24" customHeight="1">
      <c r="B24" s="3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S24" s="52"/>
    </row>
    <row r="25" spans="2:19" ht="23.25">
      <c r="B25" s="3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S25" s="45"/>
    </row>
    <row r="26" spans="2:19" ht="23.25">
      <c r="B26" s="36" t="s">
        <v>21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  <c r="S26" s="43"/>
    </row>
    <row r="27" spans="2:19" s="10" customFormat="1" ht="45" customHeight="1">
      <c r="B27" s="37" t="s">
        <v>28</v>
      </c>
      <c r="C27" s="72">
        <f>C15</f>
        <v>4508.3</v>
      </c>
      <c r="D27" s="72">
        <f>D15</f>
        <v>9231.97</v>
      </c>
      <c r="E27" s="72">
        <f aca="true" t="shared" si="3" ref="E27:P27">E15</f>
        <v>7850.279999999999</v>
      </c>
      <c r="F27" s="72">
        <f t="shared" si="3"/>
        <v>6791.9</v>
      </c>
      <c r="G27" s="72">
        <f t="shared" si="3"/>
        <v>5501.27</v>
      </c>
      <c r="H27" s="72">
        <f t="shared" si="3"/>
        <v>8695.9</v>
      </c>
      <c r="I27" s="72">
        <f t="shared" si="3"/>
        <v>5465.8</v>
      </c>
      <c r="J27" s="72">
        <f>J15</f>
        <v>16022.39</v>
      </c>
      <c r="K27" s="72">
        <f t="shared" si="3"/>
        <v>3861.7</v>
      </c>
      <c r="L27" s="72">
        <f t="shared" si="3"/>
        <v>5931.2</v>
      </c>
      <c r="M27" s="72">
        <f t="shared" si="3"/>
        <v>11176.66</v>
      </c>
      <c r="N27" s="72">
        <f t="shared" si="3"/>
        <v>5389.76</v>
      </c>
      <c r="O27" s="72">
        <f t="shared" si="3"/>
        <v>6868.620000000001</v>
      </c>
      <c r="P27" s="72">
        <f t="shared" si="3"/>
        <v>29624.63</v>
      </c>
      <c r="Q27" s="73">
        <f>SUM(C27:P27)</f>
        <v>126920.38</v>
      </c>
      <c r="R27" s="17"/>
      <c r="S27" s="51"/>
    </row>
    <row r="28" spans="2:17" ht="23.25">
      <c r="B28" s="38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2:19" s="10" customFormat="1" ht="45" customHeight="1">
      <c r="B29" s="37" t="s">
        <v>26</v>
      </c>
      <c r="C29" s="72">
        <f>C22</f>
        <v>4508.3</v>
      </c>
      <c r="D29" s="72">
        <f>D22</f>
        <v>9231.97</v>
      </c>
      <c r="E29" s="72">
        <f aca="true" t="shared" si="4" ref="E29:P29">E22</f>
        <v>7850.28</v>
      </c>
      <c r="F29" s="72">
        <f t="shared" si="4"/>
        <v>6791.9</v>
      </c>
      <c r="G29" s="72">
        <f t="shared" si="4"/>
        <v>5501.27</v>
      </c>
      <c r="H29" s="72">
        <f t="shared" si="4"/>
        <v>8695.9</v>
      </c>
      <c r="I29" s="72">
        <f t="shared" si="4"/>
        <v>5465.8</v>
      </c>
      <c r="J29" s="72">
        <f t="shared" si="4"/>
        <v>16022.39</v>
      </c>
      <c r="K29" s="72">
        <f t="shared" si="4"/>
        <v>3861.7</v>
      </c>
      <c r="L29" s="72">
        <f t="shared" si="4"/>
        <v>3558.2</v>
      </c>
      <c r="M29" s="72">
        <f t="shared" si="4"/>
        <v>11176.66</v>
      </c>
      <c r="N29" s="72">
        <f t="shared" si="4"/>
        <v>5389.76</v>
      </c>
      <c r="O29" s="72">
        <f t="shared" si="4"/>
        <v>6868.62</v>
      </c>
      <c r="P29" s="72">
        <f t="shared" si="4"/>
        <v>29624.63</v>
      </c>
      <c r="Q29" s="73">
        <f>SUM(C29:P29)</f>
        <v>124547.38</v>
      </c>
      <c r="R29" s="17"/>
      <c r="S29" s="18"/>
    </row>
    <row r="30" spans="2:17" ht="12.75">
      <c r="B30" s="35" t="s">
        <v>20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9" s="22" customFormat="1" ht="29.25" customHeight="1">
      <c r="B31" s="23" t="s">
        <v>17</v>
      </c>
      <c r="C31" s="79">
        <v>0</v>
      </c>
      <c r="D31" s="79">
        <v>0</v>
      </c>
      <c r="E31" s="79">
        <f>E27-E29</f>
        <v>0</v>
      </c>
      <c r="F31" s="79">
        <f aca="true" t="shared" si="5" ref="F31:Q31">F27-F29</f>
        <v>0</v>
      </c>
      <c r="G31" s="79">
        <f t="shared" si="5"/>
        <v>0</v>
      </c>
      <c r="H31" s="79">
        <f t="shared" si="5"/>
        <v>0</v>
      </c>
      <c r="I31" s="79">
        <f t="shared" si="5"/>
        <v>0</v>
      </c>
      <c r="J31" s="79">
        <f t="shared" si="5"/>
        <v>0</v>
      </c>
      <c r="K31" s="79">
        <f t="shared" si="5"/>
        <v>0</v>
      </c>
      <c r="L31" s="78">
        <f t="shared" si="5"/>
        <v>2373</v>
      </c>
      <c r="M31" s="79">
        <f t="shared" si="5"/>
        <v>0</v>
      </c>
      <c r="N31" s="79">
        <f t="shared" si="5"/>
        <v>0</v>
      </c>
      <c r="O31" s="79">
        <f t="shared" si="5"/>
        <v>0</v>
      </c>
      <c r="P31" s="79">
        <f t="shared" si="5"/>
        <v>0</v>
      </c>
      <c r="Q31" s="78">
        <f t="shared" si="5"/>
        <v>2373</v>
      </c>
      <c r="R31" s="20"/>
      <c r="S31" s="21"/>
    </row>
    <row r="32" spans="2:17" s="15" customFormat="1" ht="6" customHeight="1">
      <c r="B32" s="3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9" s="22" customFormat="1" ht="29.25" customHeight="1">
      <c r="B33" s="23" t="s">
        <v>18</v>
      </c>
      <c r="C33" s="41">
        <f>C31/C27</f>
        <v>0</v>
      </c>
      <c r="D33" s="41">
        <f aca="true" t="shared" si="6" ref="D33:P33">D31/D27</f>
        <v>0</v>
      </c>
      <c r="E33" s="41">
        <f>E31/E27</f>
        <v>0</v>
      </c>
      <c r="F33" s="41">
        <f t="shared" si="6"/>
        <v>0</v>
      </c>
      <c r="G33" s="41">
        <f t="shared" si="6"/>
        <v>0</v>
      </c>
      <c r="H33" s="41">
        <f t="shared" si="6"/>
        <v>0</v>
      </c>
      <c r="I33" s="41">
        <f t="shared" si="6"/>
        <v>0</v>
      </c>
      <c r="J33" s="41">
        <f t="shared" si="6"/>
        <v>0</v>
      </c>
      <c r="K33" s="41">
        <f t="shared" si="6"/>
        <v>0</v>
      </c>
      <c r="L33" s="41">
        <f t="shared" si="6"/>
        <v>0.400087671971945</v>
      </c>
      <c r="M33" s="41">
        <f>M31/M27</f>
        <v>0</v>
      </c>
      <c r="N33" s="41">
        <f t="shared" si="6"/>
        <v>0</v>
      </c>
      <c r="O33" s="41">
        <f t="shared" si="6"/>
        <v>0</v>
      </c>
      <c r="P33" s="41">
        <f t="shared" si="6"/>
        <v>0</v>
      </c>
      <c r="Q33" s="26"/>
      <c r="R33" s="20"/>
      <c r="S33" s="50"/>
    </row>
    <row r="37" spans="3:16" s="56" customFormat="1" ht="25.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9" spans="3:17" s="43" customFormat="1" ht="18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44"/>
    </row>
    <row r="40" s="43" customFormat="1" ht="18">
      <c r="Q40" s="44"/>
    </row>
    <row r="41" spans="3:17" s="43" customFormat="1" ht="18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4"/>
    </row>
    <row r="45" s="43" customFormat="1" ht="18">
      <c r="Q45" s="44"/>
    </row>
    <row r="46" s="43" customFormat="1" ht="18">
      <c r="Q46" s="44"/>
    </row>
    <row r="47" s="43" customFormat="1" ht="18">
      <c r="Q47" s="44"/>
    </row>
    <row r="48" spans="3:17" s="43" customFormat="1" ht="18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4"/>
    </row>
  </sheetData>
  <sheetProtection/>
  <protectedRanges>
    <protectedRange sqref="P18 Q17:Q18 R17:IV19 R21:IV24 A21:B24 C1:IV5 C14:IV16 C18:O19 D19:Q19 Q23 C21:Q22 R13:IV13 A1:B19 L11 A20:IV20 L23 A25:IV65536 Q6:IV12 C24:Q24 C8:P10 C12:P13" name="Диапазон1_1"/>
    <protectedRange sqref="C17:P17 C6:P6" name="Диапазон1_1_1"/>
    <protectedRange sqref="C11:K11 M11:P11" name="Диапазон1_1_2"/>
  </protectedRange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C С. Фомина</cp:lastModifiedBy>
  <cp:lastPrinted>2021-11-11T08:28:15Z</cp:lastPrinted>
  <dcterms:created xsi:type="dcterms:W3CDTF">2005-09-10T09:08:30Z</dcterms:created>
  <dcterms:modified xsi:type="dcterms:W3CDTF">2021-11-11T09:06:54Z</dcterms:modified>
  <cp:category/>
  <cp:version/>
  <cp:contentType/>
  <cp:contentStatus/>
</cp:coreProperties>
</file>